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AD - Projekční kancelář\Chrustenice SDH\02_projekt\Stavební úřad_finální projekt\20_03_31_PDF\"/>
    </mc:Choice>
  </mc:AlternateContent>
  <workbookProtection lockStructure="1"/>
  <bookViews>
    <workbookView xWindow="0" yWindow="0" windowWidth="28770" windowHeight="11460" activeTab="4"/>
  </bookViews>
  <sheets>
    <sheet name="Stavba" sheetId="1" r:id="rId1"/>
    <sheet name="VzorPolozky" sheetId="10" state="hidden" r:id="rId2"/>
    <sheet name="Rozpočet Pol" sheetId="12" r:id="rId3"/>
    <sheet name="ESI" sheetId="13" r:id="rId4"/>
    <sheet name="VZT" sheetId="14" r:id="rId5"/>
  </sheets>
  <externalReferences>
    <externalReference r:id="rId6"/>
    <externalReference r:id="rId7"/>
    <externalReference r:id="rId8"/>
    <externalReference r:id="rId9"/>
  </externalReferences>
  <definedNames>
    <definedName name="CelkemDPHVypocet" localSheetId="0">Stavba!#REF!</definedName>
    <definedName name="CenaCelkem">Stavba!$G$28</definedName>
    <definedName name="CenaCelkemBezDPH" localSheetId="3">[1]Stavba!#REF!</definedName>
    <definedName name="CenaCelkemBezDPH" localSheetId="4">[2]Stavba!#REF!</definedName>
    <definedName name="CenaCelkemBezDPH">Stavba!#REF!</definedName>
    <definedName name="CenaCelkemVypocet" localSheetId="0">Stavba!#REF!</definedName>
    <definedName name="cisloobjektu">Stavba!$C$3</definedName>
    <definedName name="CisloRozpoctu" localSheetId="4">'[3]Krycí list'!$C$2</definedName>
    <definedName name="CisloRozpoctu">'[4]Krycí list'!$C$2</definedName>
    <definedName name="CisloStavby" localSheetId="0">Stavba!$C$2</definedName>
    <definedName name="cislostavby" localSheetId="4">'[3]Krycí list'!$A$7</definedName>
    <definedName name="cislostavby">'[4]Krycí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 localSheetId="3">[1]Stavba!$G$24</definedName>
    <definedName name="DPHSni" localSheetId="4">[2]Stavba!$G$24</definedName>
    <definedName name="DPHSni">Stavba!$G$24</definedName>
    <definedName name="DPHZakl" localSheetId="3">[1]Stavba!$G$26</definedName>
    <definedName name="DPHZakl" localSheetId="4">[2]Stavba!$G$26</definedName>
    <definedName name="DPHZakl">Stavba!$G$26</definedName>
    <definedName name="dpsc" localSheetId="0">Stavba!$C$13</definedName>
    <definedName name="IČO" localSheetId="0">Stavba!$I$11</definedName>
    <definedName name="Mena" localSheetId="3">[1]Stavba!$J$28</definedName>
    <definedName name="Mena" localSheetId="4">[2]Stavba!$J$28</definedName>
    <definedName name="Mena">Stavba!$J$28</definedName>
    <definedName name="MistoStavby">Stavba!$D$4</definedName>
    <definedName name="nazevobjektu">Stavba!$D$3</definedName>
    <definedName name="NazevRozpoctu" localSheetId="4">'[3]Krycí list'!$D$2</definedName>
    <definedName name="NazevRozpoctu">'[4]Krycí list'!$D$2</definedName>
    <definedName name="NazevStavby" localSheetId="0">Stavba!$D$2</definedName>
    <definedName name="nazevstavby" localSheetId="4">'[3]Krycí list'!$C$7</definedName>
    <definedName name="nazevstavby">'[4]Krycí list'!$C$7</definedName>
    <definedName name="NazevStavebnihoRozpoctu">Stavba!$E$4</definedName>
    <definedName name="oadresa">Stavba!$D$6</definedName>
    <definedName name="Objednatel" localSheetId="0">Stavba!$D$5</definedName>
    <definedName name="Objekt" localSheetId="0">Stavba!#REF!</definedName>
    <definedName name="_xlnm.Print_Area" localSheetId="2">'Rozpočet Pol'!$A$1:$K$427</definedName>
    <definedName name="_xlnm.Print_Area" localSheetId="0">Stavba!$A$1:$J$75</definedName>
    <definedName name="_xlnm.Print_Area" localSheetId="4">VZT!$A$1:$I$63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 localSheetId="4">'[3]Krycí list'!$C$30</definedName>
    <definedName name="SazbaDPH1">'[4]Krycí list'!$C$30</definedName>
    <definedName name="SazbaDPH2" localSheetId="0">Stavba!$E$25</definedName>
    <definedName name="SazbaDPH2" localSheetId="4">'[3]Krycí list'!$C$32</definedName>
    <definedName name="SazbaDPH2">'[4]Krycí list'!$C$32</definedName>
    <definedName name="SloupecCC" localSheetId="3">#REF!</definedName>
    <definedName name="SloupecCC" localSheetId="4">#REF!</definedName>
    <definedName name="SloupecCC">#REF!</definedName>
    <definedName name="SloupecCisloPol" localSheetId="3">#REF!</definedName>
    <definedName name="SloupecCisloPol" localSheetId="4">#REF!</definedName>
    <definedName name="SloupecCisloPol">#REF!</definedName>
    <definedName name="SloupecJC" localSheetId="3">#REF!</definedName>
    <definedName name="SloupecJC" localSheetId="4">#REF!</definedName>
    <definedName name="SloupecJC">#REF!</definedName>
    <definedName name="SloupecMJ" localSheetId="3">#REF!</definedName>
    <definedName name="SloupecMJ" localSheetId="4">#REF!</definedName>
    <definedName name="SloupecMJ">#REF!</definedName>
    <definedName name="SloupecMnozstvi" localSheetId="3">#REF!</definedName>
    <definedName name="SloupecMnozstvi" localSheetId="4">#REF!</definedName>
    <definedName name="SloupecMnozstvi">#REF!</definedName>
    <definedName name="SloupecNazPol" localSheetId="3">#REF!</definedName>
    <definedName name="SloupecNazPol" localSheetId="4">#REF!</definedName>
    <definedName name="SloupecNazPol">#REF!</definedName>
    <definedName name="SloupecPC" localSheetId="3">#REF!</definedName>
    <definedName name="SloupecPC" localSheetId="4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Stavba!$B$1:$J$35</definedName>
    <definedName name="ZakladDPHSni" localSheetId="3">[1]Stavba!$G$23</definedName>
    <definedName name="ZakladDPHSni" localSheetId="4">[2]Stavba!$G$23</definedName>
    <definedName name="ZakladDPHSni">Stavba!$G$23</definedName>
    <definedName name="ZakladDPHSniVypocet" localSheetId="0">Stavba!#REF!</definedName>
    <definedName name="ZakladDPHZakl" localSheetId="3">[1]Stavba!$G$25</definedName>
    <definedName name="ZakladDPHZakl" localSheetId="4">[2]Stavba!$G$25</definedName>
    <definedName name="ZakladDPHZakl">Stavba!$G$25</definedName>
    <definedName name="ZakladDPHZaklVypocet" localSheetId="0">Stavba!#REF!</definedName>
    <definedName name="Zaokrouhleni" localSheetId="3">[1]Stavba!$G$27</definedName>
    <definedName name="Zaokrouhleni" localSheetId="4">[2]Stavba!$G$27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3" l="1"/>
  <c r="F29" i="13"/>
  <c r="I61" i="14" l="1"/>
  <c r="I60" i="14"/>
  <c r="I59" i="14"/>
  <c r="I58" i="14"/>
  <c r="I57" i="14"/>
  <c r="I56" i="14"/>
  <c r="I54" i="14"/>
  <c r="I51" i="14"/>
  <c r="I50" i="14"/>
  <c r="I48" i="14"/>
  <c r="I47" i="14"/>
  <c r="I46" i="14"/>
  <c r="I45" i="14"/>
  <c r="I44" i="14"/>
  <c r="I43" i="14"/>
  <c r="I42" i="14"/>
  <c r="I41" i="14"/>
  <c r="I39" i="14"/>
  <c r="I38" i="14"/>
  <c r="I37" i="14"/>
  <c r="I36" i="14"/>
  <c r="I33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6" i="14"/>
  <c r="I14" i="14"/>
  <c r="I12" i="14"/>
  <c r="I11" i="14"/>
  <c r="I10" i="14"/>
  <c r="I8" i="14"/>
  <c r="I7" i="14"/>
  <c r="I6" i="14"/>
  <c r="I4" i="14"/>
  <c r="F54" i="13"/>
  <c r="F53" i="13"/>
  <c r="F52" i="13"/>
  <c r="F51" i="13"/>
  <c r="F50" i="13"/>
  <c r="F49" i="13"/>
  <c r="F48" i="13"/>
  <c r="F47" i="13"/>
  <c r="F46" i="13"/>
  <c r="F45" i="13"/>
  <c r="F44" i="13"/>
  <c r="F43" i="13"/>
  <c r="F41" i="13"/>
  <c r="F40" i="13"/>
  <c r="F39" i="13"/>
  <c r="F38" i="13"/>
  <c r="F37" i="13"/>
  <c r="F36" i="13"/>
  <c r="F35" i="13"/>
  <c r="F34" i="13"/>
  <c r="F33" i="13"/>
  <c r="F31" i="13"/>
  <c r="F30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F2" i="13"/>
  <c r="I63" i="14" l="1"/>
  <c r="F407" i="12" s="1"/>
  <c r="G407" i="12" s="1"/>
  <c r="G406" i="12" s="1"/>
  <c r="F56" i="13"/>
  <c r="F405" i="12" s="1"/>
  <c r="G405" i="12" s="1"/>
  <c r="S417" i="12"/>
  <c r="G7" i="12"/>
  <c r="I7" i="12"/>
  <c r="K7" i="12"/>
  <c r="G8" i="12"/>
  <c r="I8" i="12"/>
  <c r="K8" i="12"/>
  <c r="G9" i="12"/>
  <c r="I9" i="12"/>
  <c r="K9" i="12"/>
  <c r="G10" i="12"/>
  <c r="I10" i="12"/>
  <c r="K10" i="12"/>
  <c r="G11" i="12"/>
  <c r="I11" i="12"/>
  <c r="K11" i="12"/>
  <c r="G12" i="12"/>
  <c r="I12" i="12"/>
  <c r="K12" i="12"/>
  <c r="G13" i="12"/>
  <c r="I13" i="12"/>
  <c r="K13" i="12"/>
  <c r="G14" i="12"/>
  <c r="I14" i="12"/>
  <c r="K14" i="12"/>
  <c r="G15" i="12"/>
  <c r="I15" i="12"/>
  <c r="K15" i="12"/>
  <c r="G16" i="12"/>
  <c r="I16" i="12"/>
  <c r="K16" i="12"/>
  <c r="G18" i="12"/>
  <c r="I18" i="12"/>
  <c r="K18" i="12"/>
  <c r="G19" i="12"/>
  <c r="I19" i="12"/>
  <c r="K19" i="12"/>
  <c r="G20" i="12"/>
  <c r="I20" i="12"/>
  <c r="K20" i="12"/>
  <c r="G21" i="12"/>
  <c r="I21" i="12"/>
  <c r="K21" i="12"/>
  <c r="G22" i="12"/>
  <c r="I22" i="12"/>
  <c r="K22" i="12"/>
  <c r="G23" i="12"/>
  <c r="I23" i="12"/>
  <c r="K23" i="12"/>
  <c r="G24" i="12"/>
  <c r="I24" i="12"/>
  <c r="K24" i="12"/>
  <c r="G25" i="12"/>
  <c r="I25" i="12"/>
  <c r="K25" i="12"/>
  <c r="G26" i="12"/>
  <c r="I26" i="12"/>
  <c r="K26" i="12"/>
  <c r="G27" i="12"/>
  <c r="I27" i="12"/>
  <c r="K27" i="12"/>
  <c r="G28" i="12"/>
  <c r="I28" i="12"/>
  <c r="K28" i="12"/>
  <c r="G29" i="12"/>
  <c r="I29" i="12"/>
  <c r="K29" i="12"/>
  <c r="G30" i="12"/>
  <c r="I30" i="12"/>
  <c r="K30" i="12"/>
  <c r="G32" i="12"/>
  <c r="I32" i="12"/>
  <c r="K32" i="12"/>
  <c r="G33" i="12"/>
  <c r="I33" i="12"/>
  <c r="K33" i="12"/>
  <c r="G34" i="12"/>
  <c r="I34" i="12"/>
  <c r="K34" i="12"/>
  <c r="G35" i="12"/>
  <c r="I35" i="12"/>
  <c r="K35" i="12"/>
  <c r="G36" i="12"/>
  <c r="I36" i="12"/>
  <c r="K36" i="12"/>
  <c r="G37" i="12"/>
  <c r="I37" i="12"/>
  <c r="K37" i="12"/>
  <c r="G38" i="12"/>
  <c r="I38" i="12"/>
  <c r="K38" i="12"/>
  <c r="G39" i="12"/>
  <c r="I39" i="12"/>
  <c r="K39" i="12"/>
  <c r="G40" i="12"/>
  <c r="I40" i="12"/>
  <c r="K40" i="12"/>
  <c r="G41" i="12"/>
  <c r="I41" i="12"/>
  <c r="K41" i="12"/>
  <c r="G42" i="12"/>
  <c r="I42" i="12"/>
  <c r="K42" i="12"/>
  <c r="G43" i="12"/>
  <c r="I43" i="12"/>
  <c r="K43" i="12"/>
  <c r="G44" i="12"/>
  <c r="I44" i="12"/>
  <c r="K44" i="12"/>
  <c r="G45" i="12"/>
  <c r="I45" i="12"/>
  <c r="K45" i="12"/>
  <c r="G46" i="12"/>
  <c r="I46" i="12"/>
  <c r="K46" i="12"/>
  <c r="G47" i="12"/>
  <c r="I47" i="12"/>
  <c r="K47" i="12"/>
  <c r="G48" i="12"/>
  <c r="I48" i="12"/>
  <c r="K48" i="12"/>
  <c r="G49" i="12"/>
  <c r="I49" i="12"/>
  <c r="K49" i="12"/>
  <c r="G50" i="12"/>
  <c r="I50" i="12"/>
  <c r="K50" i="12"/>
  <c r="G51" i="12"/>
  <c r="I51" i="12"/>
  <c r="K51" i="12"/>
  <c r="G52" i="12"/>
  <c r="I52" i="12"/>
  <c r="K52" i="12"/>
  <c r="G53" i="12"/>
  <c r="I53" i="12"/>
  <c r="K53" i="12"/>
  <c r="G55" i="12"/>
  <c r="I55" i="12"/>
  <c r="K55" i="12"/>
  <c r="G56" i="12"/>
  <c r="I56" i="12"/>
  <c r="K56" i="12"/>
  <c r="G57" i="12"/>
  <c r="I57" i="12"/>
  <c r="K57" i="12"/>
  <c r="G58" i="12"/>
  <c r="I58" i="12"/>
  <c r="K58" i="12"/>
  <c r="G59" i="12"/>
  <c r="I59" i="12"/>
  <c r="K59" i="12"/>
  <c r="G60" i="12"/>
  <c r="I60" i="12"/>
  <c r="K60" i="12"/>
  <c r="G61" i="12"/>
  <c r="I61" i="12"/>
  <c r="K61" i="12"/>
  <c r="G62" i="12"/>
  <c r="I62" i="12"/>
  <c r="K62" i="12"/>
  <c r="G63" i="12"/>
  <c r="I63" i="12"/>
  <c r="K63" i="12"/>
  <c r="G64" i="12"/>
  <c r="I64" i="12"/>
  <c r="K64" i="12"/>
  <c r="G65" i="12"/>
  <c r="I65" i="12"/>
  <c r="K65" i="12"/>
  <c r="G66" i="12"/>
  <c r="I66" i="12"/>
  <c r="K66" i="12"/>
  <c r="G67" i="12"/>
  <c r="I67" i="12"/>
  <c r="K67" i="12"/>
  <c r="G68" i="12"/>
  <c r="I68" i="12"/>
  <c r="K68" i="12"/>
  <c r="G69" i="12"/>
  <c r="I69" i="12"/>
  <c r="K69" i="12"/>
  <c r="G70" i="12"/>
  <c r="I70" i="12"/>
  <c r="K70" i="12"/>
  <c r="G71" i="12"/>
  <c r="I71" i="12"/>
  <c r="K71" i="12"/>
  <c r="G72" i="12"/>
  <c r="I72" i="12"/>
  <c r="K72" i="12"/>
  <c r="G73" i="12"/>
  <c r="I73" i="12"/>
  <c r="K73" i="12"/>
  <c r="G74" i="12"/>
  <c r="I74" i="12"/>
  <c r="K74" i="12"/>
  <c r="G75" i="12"/>
  <c r="I75" i="12"/>
  <c r="K75" i="12"/>
  <c r="G76" i="12"/>
  <c r="I76" i="12"/>
  <c r="K76" i="12"/>
  <c r="G77" i="12"/>
  <c r="I77" i="12"/>
  <c r="K77" i="12"/>
  <c r="G78" i="12"/>
  <c r="I78" i="12"/>
  <c r="K78" i="12"/>
  <c r="G79" i="12"/>
  <c r="I79" i="12"/>
  <c r="K79" i="12"/>
  <c r="G80" i="12"/>
  <c r="I80" i="12"/>
  <c r="K80" i="12"/>
  <c r="G81" i="12"/>
  <c r="I81" i="12"/>
  <c r="K81" i="12"/>
  <c r="G82" i="12"/>
  <c r="I82" i="12"/>
  <c r="K82" i="12"/>
  <c r="G83" i="12"/>
  <c r="I83" i="12"/>
  <c r="K83" i="12"/>
  <c r="G84" i="12"/>
  <c r="I84" i="12"/>
  <c r="K84" i="12"/>
  <c r="G85" i="12"/>
  <c r="I85" i="12"/>
  <c r="K85" i="12"/>
  <c r="G86" i="12"/>
  <c r="I86" i="12"/>
  <c r="K86" i="12"/>
  <c r="G87" i="12"/>
  <c r="I87" i="12"/>
  <c r="K87" i="12"/>
  <c r="G89" i="12"/>
  <c r="I89" i="12"/>
  <c r="K89" i="12"/>
  <c r="G90" i="12"/>
  <c r="I90" i="12"/>
  <c r="K90" i="12"/>
  <c r="G91" i="12"/>
  <c r="I91" i="12"/>
  <c r="K91" i="12"/>
  <c r="G92" i="12"/>
  <c r="I92" i="12"/>
  <c r="K92" i="12"/>
  <c r="G93" i="12"/>
  <c r="I93" i="12"/>
  <c r="K93" i="12"/>
  <c r="G94" i="12"/>
  <c r="I94" i="12"/>
  <c r="K94" i="12"/>
  <c r="G96" i="12"/>
  <c r="I96" i="12"/>
  <c r="K96" i="12"/>
  <c r="G97" i="12"/>
  <c r="I97" i="12"/>
  <c r="K97" i="12"/>
  <c r="G98" i="12"/>
  <c r="I98" i="12"/>
  <c r="K98" i="12"/>
  <c r="G99" i="12"/>
  <c r="I99" i="12"/>
  <c r="K99" i="12"/>
  <c r="G100" i="12"/>
  <c r="I100" i="12"/>
  <c r="K100" i="12"/>
  <c r="G101" i="12"/>
  <c r="I101" i="12"/>
  <c r="K101" i="12"/>
  <c r="G102" i="12"/>
  <c r="I102" i="12"/>
  <c r="K102" i="12"/>
  <c r="G103" i="12"/>
  <c r="I103" i="12"/>
  <c r="K103" i="12"/>
  <c r="G104" i="12"/>
  <c r="I104" i="12"/>
  <c r="K104" i="12"/>
  <c r="G105" i="12"/>
  <c r="I105" i="12"/>
  <c r="K105" i="12"/>
  <c r="G107" i="12"/>
  <c r="I107" i="12"/>
  <c r="K107" i="12"/>
  <c r="G108" i="12"/>
  <c r="I108" i="12"/>
  <c r="K108" i="12"/>
  <c r="G109" i="12"/>
  <c r="I109" i="12"/>
  <c r="K109" i="12"/>
  <c r="G110" i="12"/>
  <c r="I110" i="12"/>
  <c r="K110" i="12"/>
  <c r="G111" i="12"/>
  <c r="I111" i="12"/>
  <c r="K111" i="12"/>
  <c r="G112" i="12"/>
  <c r="I112" i="12"/>
  <c r="K112" i="12"/>
  <c r="G113" i="12"/>
  <c r="I113" i="12"/>
  <c r="K113" i="12"/>
  <c r="G114" i="12"/>
  <c r="I114" i="12"/>
  <c r="K114" i="12"/>
  <c r="G115" i="12"/>
  <c r="I115" i="12"/>
  <c r="K115" i="12"/>
  <c r="G116" i="12"/>
  <c r="I116" i="12"/>
  <c r="K116" i="12"/>
  <c r="G118" i="12"/>
  <c r="I118" i="12"/>
  <c r="K118" i="12"/>
  <c r="G119" i="12"/>
  <c r="I119" i="12"/>
  <c r="K119" i="12"/>
  <c r="G120" i="12"/>
  <c r="I120" i="12"/>
  <c r="K120" i="12"/>
  <c r="G121" i="12"/>
  <c r="I121" i="12"/>
  <c r="K121" i="12"/>
  <c r="G122" i="12"/>
  <c r="I122" i="12"/>
  <c r="K122" i="12"/>
  <c r="G123" i="12"/>
  <c r="I123" i="12"/>
  <c r="K123" i="12"/>
  <c r="G124" i="12"/>
  <c r="I124" i="12"/>
  <c r="K124" i="12"/>
  <c r="G125" i="12"/>
  <c r="I125" i="12"/>
  <c r="K125" i="12"/>
  <c r="G127" i="12"/>
  <c r="G126" i="12" s="1"/>
  <c r="I127" i="12"/>
  <c r="I126" i="12" s="1"/>
  <c r="K127" i="12"/>
  <c r="K126" i="12" s="1"/>
  <c r="G129" i="12"/>
  <c r="I129" i="12"/>
  <c r="K129" i="12"/>
  <c r="G130" i="12"/>
  <c r="I130" i="12"/>
  <c r="K130" i="12"/>
  <c r="G131" i="12"/>
  <c r="I131" i="12"/>
  <c r="K131" i="12"/>
  <c r="G132" i="12"/>
  <c r="I132" i="12"/>
  <c r="K132" i="12"/>
  <c r="G133" i="12"/>
  <c r="I133" i="12"/>
  <c r="K133" i="12"/>
  <c r="G135" i="12"/>
  <c r="I135" i="12"/>
  <c r="K135" i="12"/>
  <c r="G136" i="12"/>
  <c r="I136" i="12"/>
  <c r="K136" i="12"/>
  <c r="G137" i="12"/>
  <c r="I137" i="12"/>
  <c r="K137" i="12"/>
  <c r="G138" i="12"/>
  <c r="I138" i="12"/>
  <c r="K138" i="12"/>
  <c r="G140" i="12"/>
  <c r="I140" i="12"/>
  <c r="K140" i="12"/>
  <c r="G141" i="12"/>
  <c r="I141" i="12"/>
  <c r="K141" i="12"/>
  <c r="G142" i="12"/>
  <c r="I142" i="12"/>
  <c r="K142" i="12"/>
  <c r="G143" i="12"/>
  <c r="I143" i="12"/>
  <c r="K143" i="12"/>
  <c r="G144" i="12"/>
  <c r="I144" i="12"/>
  <c r="K144" i="12"/>
  <c r="G145" i="12"/>
  <c r="I145" i="12"/>
  <c r="K145" i="12"/>
  <c r="G146" i="12"/>
  <c r="I146" i="12"/>
  <c r="K146" i="12"/>
  <c r="G147" i="12"/>
  <c r="I147" i="12"/>
  <c r="K147" i="12"/>
  <c r="G148" i="12"/>
  <c r="I148" i="12"/>
  <c r="K148" i="12"/>
  <c r="G149" i="12"/>
  <c r="I149" i="12"/>
  <c r="K149" i="12"/>
  <c r="G150" i="12"/>
  <c r="I150" i="12"/>
  <c r="K150" i="12"/>
  <c r="G151" i="12"/>
  <c r="I151" i="12"/>
  <c r="K151" i="12"/>
  <c r="G152" i="12"/>
  <c r="I152" i="12"/>
  <c r="K152" i="12"/>
  <c r="G153" i="12"/>
  <c r="I153" i="12"/>
  <c r="K153" i="12"/>
  <c r="G154" i="12"/>
  <c r="I154" i="12"/>
  <c r="K154" i="12"/>
  <c r="G155" i="12"/>
  <c r="I155" i="12"/>
  <c r="K155" i="12"/>
  <c r="G156" i="12"/>
  <c r="I156" i="12"/>
  <c r="K156" i="12"/>
  <c r="G157" i="12"/>
  <c r="I157" i="12"/>
  <c r="K157" i="12"/>
  <c r="G158" i="12"/>
  <c r="I158" i="12"/>
  <c r="K158" i="12"/>
  <c r="G159" i="12"/>
  <c r="I159" i="12"/>
  <c r="K159" i="12"/>
  <c r="G160" i="12"/>
  <c r="I160" i="12"/>
  <c r="K160" i="12"/>
  <c r="G161" i="12"/>
  <c r="I161" i="12"/>
  <c r="K161" i="12"/>
  <c r="G162" i="12"/>
  <c r="I162" i="12"/>
  <c r="K162" i="12"/>
  <c r="G163" i="12"/>
  <c r="I163" i="12"/>
  <c r="K163" i="12"/>
  <c r="G164" i="12"/>
  <c r="I164" i="12"/>
  <c r="K164" i="12"/>
  <c r="G165" i="12"/>
  <c r="I165" i="12"/>
  <c r="K165" i="12"/>
  <c r="G166" i="12"/>
  <c r="I166" i="12"/>
  <c r="K166" i="12"/>
  <c r="G167" i="12"/>
  <c r="I167" i="12"/>
  <c r="K167" i="12"/>
  <c r="G168" i="12"/>
  <c r="I168" i="12"/>
  <c r="K168" i="12"/>
  <c r="G169" i="12"/>
  <c r="I169" i="12"/>
  <c r="K169" i="12"/>
  <c r="G170" i="12"/>
  <c r="I170" i="12"/>
  <c r="K170" i="12"/>
  <c r="G171" i="12"/>
  <c r="I171" i="12"/>
  <c r="K171" i="12"/>
  <c r="G172" i="12"/>
  <c r="I172" i="12"/>
  <c r="K172" i="12"/>
  <c r="G173" i="12"/>
  <c r="I173" i="12"/>
  <c r="K173" i="12"/>
  <c r="G174" i="12"/>
  <c r="I174" i="12"/>
  <c r="K174" i="12"/>
  <c r="G175" i="12"/>
  <c r="I175" i="12"/>
  <c r="K175" i="12"/>
  <c r="G176" i="12"/>
  <c r="I176" i="12"/>
  <c r="K176" i="12"/>
  <c r="G177" i="12"/>
  <c r="I177" i="12"/>
  <c r="K177" i="12"/>
  <c r="G178" i="12"/>
  <c r="I178" i="12"/>
  <c r="K178" i="12"/>
  <c r="G179" i="12"/>
  <c r="I179" i="12"/>
  <c r="K179" i="12"/>
  <c r="G180" i="12"/>
  <c r="I180" i="12"/>
  <c r="K180" i="12"/>
  <c r="G184" i="12"/>
  <c r="I184" i="12"/>
  <c r="K184" i="12"/>
  <c r="G185" i="12"/>
  <c r="I185" i="12"/>
  <c r="K185" i="12"/>
  <c r="G186" i="12"/>
  <c r="I186" i="12"/>
  <c r="K186" i="12"/>
  <c r="G187" i="12"/>
  <c r="I187" i="12"/>
  <c r="K187" i="12"/>
  <c r="G188" i="12"/>
  <c r="I188" i="12"/>
  <c r="K188" i="12"/>
  <c r="G189" i="12"/>
  <c r="I189" i="12"/>
  <c r="K189" i="12"/>
  <c r="G190" i="12"/>
  <c r="I190" i="12"/>
  <c r="K190" i="12"/>
  <c r="G191" i="12"/>
  <c r="I191" i="12"/>
  <c r="K191" i="12"/>
  <c r="G192" i="12"/>
  <c r="I192" i="12"/>
  <c r="K192" i="12"/>
  <c r="G193" i="12"/>
  <c r="I193" i="12"/>
  <c r="K193" i="12"/>
  <c r="G194" i="12"/>
  <c r="I194" i="12"/>
  <c r="K194" i="12"/>
  <c r="G195" i="12"/>
  <c r="I195" i="12"/>
  <c r="K195" i="12"/>
  <c r="G197" i="12"/>
  <c r="I197" i="12"/>
  <c r="K197" i="12"/>
  <c r="G198" i="12"/>
  <c r="I198" i="12"/>
  <c r="K198" i="12"/>
  <c r="G199" i="12"/>
  <c r="I199" i="12"/>
  <c r="K199" i="12"/>
  <c r="G200" i="12"/>
  <c r="I200" i="12"/>
  <c r="K200" i="12"/>
  <c r="G201" i="12"/>
  <c r="I201" i="12"/>
  <c r="K201" i="12"/>
  <c r="G202" i="12"/>
  <c r="I202" i="12"/>
  <c r="K202" i="12"/>
  <c r="G203" i="12"/>
  <c r="I203" i="12"/>
  <c r="K203" i="12"/>
  <c r="G204" i="12"/>
  <c r="I204" i="12"/>
  <c r="K204" i="12"/>
  <c r="G205" i="12"/>
  <c r="I205" i="12"/>
  <c r="K205" i="12"/>
  <c r="G206" i="12"/>
  <c r="I206" i="12"/>
  <c r="K206" i="12"/>
  <c r="G207" i="12"/>
  <c r="I207" i="12"/>
  <c r="K207" i="12"/>
  <c r="G208" i="12"/>
  <c r="I208" i="12"/>
  <c r="K208" i="12"/>
  <c r="G209" i="12"/>
  <c r="I209" i="12"/>
  <c r="K209" i="12"/>
  <c r="G211" i="12"/>
  <c r="I211" i="12"/>
  <c r="K211" i="12"/>
  <c r="G212" i="12"/>
  <c r="I212" i="12"/>
  <c r="K212" i="12"/>
  <c r="G213" i="12"/>
  <c r="I213" i="12"/>
  <c r="K213" i="12"/>
  <c r="G214" i="12"/>
  <c r="I214" i="12"/>
  <c r="K214" i="12"/>
  <c r="G215" i="12"/>
  <c r="I215" i="12"/>
  <c r="K215" i="12"/>
  <c r="G216" i="12"/>
  <c r="I216" i="12"/>
  <c r="K216" i="12"/>
  <c r="G217" i="12"/>
  <c r="I217" i="12"/>
  <c r="K217" i="12"/>
  <c r="G218" i="12"/>
  <c r="I218" i="12"/>
  <c r="K218" i="12"/>
  <c r="G219" i="12"/>
  <c r="I219" i="12"/>
  <c r="K219" i="12"/>
  <c r="G220" i="12"/>
  <c r="I220" i="12"/>
  <c r="K220" i="12"/>
  <c r="G221" i="12"/>
  <c r="I221" i="12"/>
  <c r="K221" i="12"/>
  <c r="G223" i="12"/>
  <c r="I223" i="12"/>
  <c r="K223" i="12"/>
  <c r="G224" i="12"/>
  <c r="I224" i="12"/>
  <c r="K224" i="12"/>
  <c r="G225" i="12"/>
  <c r="I225" i="12"/>
  <c r="K225" i="12"/>
  <c r="G226" i="12"/>
  <c r="I226" i="12"/>
  <c r="K226" i="12"/>
  <c r="G227" i="12"/>
  <c r="I227" i="12"/>
  <c r="K227" i="12"/>
  <c r="G228" i="12"/>
  <c r="I228" i="12"/>
  <c r="K228" i="12"/>
  <c r="G229" i="12"/>
  <c r="I229" i="12"/>
  <c r="K229" i="12"/>
  <c r="G230" i="12"/>
  <c r="I230" i="12"/>
  <c r="K230" i="12"/>
  <c r="G231" i="12"/>
  <c r="I231" i="12"/>
  <c r="K231" i="12"/>
  <c r="G232" i="12"/>
  <c r="I232" i="12"/>
  <c r="K232" i="12"/>
  <c r="G233" i="12"/>
  <c r="I233" i="12"/>
  <c r="K233" i="12"/>
  <c r="G234" i="12"/>
  <c r="I234" i="12"/>
  <c r="K234" i="12"/>
  <c r="G235" i="12"/>
  <c r="I235" i="12"/>
  <c r="K235" i="12"/>
  <c r="G237" i="12"/>
  <c r="I237" i="12"/>
  <c r="K237" i="12"/>
  <c r="G238" i="12"/>
  <c r="I238" i="12"/>
  <c r="K238" i="12"/>
  <c r="G239" i="12"/>
  <c r="I239" i="12"/>
  <c r="K239" i="12"/>
  <c r="G240" i="12"/>
  <c r="I240" i="12"/>
  <c r="K240" i="12"/>
  <c r="G241" i="12"/>
  <c r="I241" i="12"/>
  <c r="K241" i="12"/>
  <c r="G242" i="12"/>
  <c r="I242" i="12"/>
  <c r="K242" i="12"/>
  <c r="G243" i="12"/>
  <c r="I243" i="12"/>
  <c r="K243" i="12"/>
  <c r="G244" i="12"/>
  <c r="I244" i="12"/>
  <c r="K244" i="12"/>
  <c r="G245" i="12"/>
  <c r="I245" i="12"/>
  <c r="K245" i="12"/>
  <c r="G246" i="12"/>
  <c r="I246" i="12"/>
  <c r="K246" i="12"/>
  <c r="G247" i="12"/>
  <c r="I247" i="12"/>
  <c r="K247" i="12"/>
  <c r="G248" i="12"/>
  <c r="I248" i="12"/>
  <c r="K248" i="12"/>
  <c r="G249" i="12"/>
  <c r="I249" i="12"/>
  <c r="K249" i="12"/>
  <c r="G250" i="12"/>
  <c r="I250" i="12"/>
  <c r="K250" i="12"/>
  <c r="G251" i="12"/>
  <c r="I251" i="12"/>
  <c r="K251" i="12"/>
  <c r="G252" i="12"/>
  <c r="I252" i="12"/>
  <c r="K252" i="12"/>
  <c r="G253" i="12"/>
  <c r="I253" i="12"/>
  <c r="K253" i="12"/>
  <c r="G254" i="12"/>
  <c r="I254" i="12"/>
  <c r="K254" i="12"/>
  <c r="G255" i="12"/>
  <c r="I255" i="12"/>
  <c r="K255" i="12"/>
  <c r="G256" i="12"/>
  <c r="I256" i="12"/>
  <c r="K256" i="12"/>
  <c r="G257" i="12"/>
  <c r="I257" i="12"/>
  <c r="K257" i="12"/>
  <c r="G258" i="12"/>
  <c r="I258" i="12"/>
  <c r="K258" i="12"/>
  <c r="G259" i="12"/>
  <c r="I259" i="12"/>
  <c r="K259" i="12"/>
  <c r="G260" i="12"/>
  <c r="I260" i="12"/>
  <c r="K260" i="12"/>
  <c r="G261" i="12"/>
  <c r="I261" i="12"/>
  <c r="K261" i="12"/>
  <c r="G262" i="12"/>
  <c r="I262" i="12"/>
  <c r="K262" i="12"/>
  <c r="G263" i="12"/>
  <c r="I263" i="12"/>
  <c r="K263" i="12"/>
  <c r="G264" i="12"/>
  <c r="I264" i="12"/>
  <c r="K264" i="12"/>
  <c r="G265" i="12"/>
  <c r="I265" i="12"/>
  <c r="K265" i="12"/>
  <c r="G266" i="12"/>
  <c r="I266" i="12"/>
  <c r="K266" i="12"/>
  <c r="G267" i="12"/>
  <c r="I267" i="12"/>
  <c r="K267" i="12"/>
  <c r="G268" i="12"/>
  <c r="I268" i="12"/>
  <c r="K268" i="12"/>
  <c r="G269" i="12"/>
  <c r="I269" i="12"/>
  <c r="K269" i="12"/>
  <c r="G270" i="12"/>
  <c r="I270" i="12"/>
  <c r="K270" i="12"/>
  <c r="G271" i="12"/>
  <c r="I271" i="12"/>
  <c r="K271" i="12"/>
  <c r="G272" i="12"/>
  <c r="I272" i="12"/>
  <c r="K272" i="12"/>
  <c r="G273" i="12"/>
  <c r="I273" i="12"/>
  <c r="K273" i="12"/>
  <c r="G274" i="12"/>
  <c r="I274" i="12"/>
  <c r="K274" i="12"/>
  <c r="G276" i="12"/>
  <c r="I276" i="12"/>
  <c r="K276" i="12"/>
  <c r="G277" i="12"/>
  <c r="I277" i="12"/>
  <c r="K277" i="12"/>
  <c r="G279" i="12"/>
  <c r="I279" i="12"/>
  <c r="K279" i="12"/>
  <c r="G280" i="12"/>
  <c r="I280" i="12"/>
  <c r="K280" i="12"/>
  <c r="G281" i="12"/>
  <c r="I281" i="12"/>
  <c r="K281" i="12"/>
  <c r="G282" i="12"/>
  <c r="I282" i="12"/>
  <c r="K282" i="12"/>
  <c r="G283" i="12"/>
  <c r="I283" i="12"/>
  <c r="K283" i="12"/>
  <c r="G284" i="12"/>
  <c r="I284" i="12"/>
  <c r="K284" i="12"/>
  <c r="G285" i="12"/>
  <c r="I285" i="12"/>
  <c r="K285" i="12"/>
  <c r="G286" i="12"/>
  <c r="I286" i="12"/>
  <c r="K286" i="12"/>
  <c r="G287" i="12"/>
  <c r="I287" i="12"/>
  <c r="K287" i="12"/>
  <c r="G288" i="12"/>
  <c r="I288" i="12"/>
  <c r="K288" i="12"/>
  <c r="G289" i="12"/>
  <c r="I289" i="12"/>
  <c r="K289" i="12"/>
  <c r="G290" i="12"/>
  <c r="I290" i="12"/>
  <c r="K290" i="12"/>
  <c r="G291" i="12"/>
  <c r="I291" i="12"/>
  <c r="K291" i="12"/>
  <c r="G292" i="12"/>
  <c r="I292" i="12"/>
  <c r="K292" i="12"/>
  <c r="G293" i="12"/>
  <c r="I293" i="12"/>
  <c r="K293" i="12"/>
  <c r="G294" i="12"/>
  <c r="I294" i="12"/>
  <c r="K294" i="12"/>
  <c r="G295" i="12"/>
  <c r="I295" i="12"/>
  <c r="K295" i="12"/>
  <c r="G296" i="12"/>
  <c r="I296" i="12"/>
  <c r="K296" i="12"/>
  <c r="G297" i="12"/>
  <c r="I297" i="12"/>
  <c r="K297" i="12"/>
  <c r="G298" i="12"/>
  <c r="I298" i="12"/>
  <c r="K298" i="12"/>
  <c r="G299" i="12"/>
  <c r="I299" i="12"/>
  <c r="K299" i="12"/>
  <c r="G300" i="12"/>
  <c r="I300" i="12"/>
  <c r="K300" i="12"/>
  <c r="G301" i="12"/>
  <c r="I301" i="12"/>
  <c r="K301" i="12"/>
  <c r="G303" i="12"/>
  <c r="I303" i="12"/>
  <c r="K303" i="12"/>
  <c r="G304" i="12"/>
  <c r="I304" i="12"/>
  <c r="K304" i="12"/>
  <c r="G305" i="12"/>
  <c r="I305" i="12"/>
  <c r="K305" i="12"/>
  <c r="G306" i="12"/>
  <c r="I306" i="12"/>
  <c r="K306" i="12"/>
  <c r="G307" i="12"/>
  <c r="I307" i="12"/>
  <c r="K307" i="12"/>
  <c r="G308" i="12"/>
  <c r="I308" i="12"/>
  <c r="K308" i="12"/>
  <c r="G309" i="12"/>
  <c r="I309" i="12"/>
  <c r="K309" i="12"/>
  <c r="G310" i="12"/>
  <c r="I310" i="12"/>
  <c r="K310" i="12"/>
  <c r="G312" i="12"/>
  <c r="I312" i="12"/>
  <c r="K312" i="12"/>
  <c r="G313" i="12"/>
  <c r="I313" i="12"/>
  <c r="K313" i="12"/>
  <c r="G314" i="12"/>
  <c r="I314" i="12"/>
  <c r="K314" i="12"/>
  <c r="G315" i="12"/>
  <c r="I315" i="12"/>
  <c r="K315" i="12"/>
  <c r="G316" i="12"/>
  <c r="I316" i="12"/>
  <c r="K316" i="12"/>
  <c r="G317" i="12"/>
  <c r="I317" i="12"/>
  <c r="K317" i="12"/>
  <c r="G318" i="12"/>
  <c r="I318" i="12"/>
  <c r="K318" i="12"/>
  <c r="G319" i="12"/>
  <c r="I319" i="12"/>
  <c r="K319" i="12"/>
  <c r="G320" i="12"/>
  <c r="I320" i="12"/>
  <c r="K320" i="12"/>
  <c r="G321" i="12"/>
  <c r="I321" i="12"/>
  <c r="K321" i="12"/>
  <c r="G322" i="12"/>
  <c r="I322" i="12"/>
  <c r="K322" i="12"/>
  <c r="G323" i="12"/>
  <c r="I323" i="12"/>
  <c r="K323" i="12"/>
  <c r="G324" i="12"/>
  <c r="I324" i="12"/>
  <c r="K324" i="12"/>
  <c r="G326" i="12"/>
  <c r="I326" i="12"/>
  <c r="K326" i="12"/>
  <c r="G327" i="12"/>
  <c r="I327" i="12"/>
  <c r="K327" i="12"/>
  <c r="G328" i="12"/>
  <c r="I328" i="12"/>
  <c r="K328" i="12"/>
  <c r="G329" i="12"/>
  <c r="I329" i="12"/>
  <c r="K329" i="12"/>
  <c r="G330" i="12"/>
  <c r="I330" i="12"/>
  <c r="K330" i="12"/>
  <c r="G331" i="12"/>
  <c r="I331" i="12"/>
  <c r="K331" i="12"/>
  <c r="G332" i="12"/>
  <c r="I332" i="12"/>
  <c r="K332" i="12"/>
  <c r="G333" i="12"/>
  <c r="I333" i="12"/>
  <c r="K333" i="12"/>
  <c r="G334" i="12"/>
  <c r="I334" i="12"/>
  <c r="K334" i="12"/>
  <c r="G335" i="12"/>
  <c r="I335" i="12"/>
  <c r="K335" i="12"/>
  <c r="G336" i="12"/>
  <c r="I336" i="12"/>
  <c r="K336" i="12"/>
  <c r="G337" i="12"/>
  <c r="I337" i="12"/>
  <c r="K337" i="12"/>
  <c r="G338" i="12"/>
  <c r="I338" i="12"/>
  <c r="K338" i="12"/>
  <c r="G339" i="12"/>
  <c r="I339" i="12"/>
  <c r="K339" i="12"/>
  <c r="G340" i="12"/>
  <c r="I340" i="12"/>
  <c r="K340" i="12"/>
  <c r="G341" i="12"/>
  <c r="I341" i="12"/>
  <c r="K341" i="12"/>
  <c r="G342" i="12"/>
  <c r="I342" i="12"/>
  <c r="K342" i="12"/>
  <c r="G343" i="12"/>
  <c r="I343" i="12"/>
  <c r="K343" i="12"/>
  <c r="G344" i="12"/>
  <c r="I344" i="12"/>
  <c r="K344" i="12"/>
  <c r="G345" i="12"/>
  <c r="I345" i="12"/>
  <c r="K345" i="12"/>
  <c r="G346" i="12"/>
  <c r="I346" i="12"/>
  <c r="K346" i="12"/>
  <c r="G347" i="12"/>
  <c r="I347" i="12"/>
  <c r="K347" i="12"/>
  <c r="G348" i="12"/>
  <c r="I348" i="12"/>
  <c r="K348" i="12"/>
  <c r="G349" i="12"/>
  <c r="I349" i="12"/>
  <c r="K349" i="12"/>
  <c r="G350" i="12"/>
  <c r="I350" i="12"/>
  <c r="K350" i="12"/>
  <c r="G351" i="12"/>
  <c r="I351" i="12"/>
  <c r="K351" i="12"/>
  <c r="G352" i="12"/>
  <c r="I352" i="12"/>
  <c r="K352" i="12"/>
  <c r="G353" i="12"/>
  <c r="I353" i="12"/>
  <c r="K353" i="12"/>
  <c r="G354" i="12"/>
  <c r="I354" i="12"/>
  <c r="K354" i="12"/>
  <c r="G355" i="12"/>
  <c r="I355" i="12"/>
  <c r="K355" i="12"/>
  <c r="G356" i="12"/>
  <c r="I356" i="12"/>
  <c r="K356" i="12"/>
  <c r="G358" i="12"/>
  <c r="I358" i="12"/>
  <c r="K358" i="12"/>
  <c r="G359" i="12"/>
  <c r="I359" i="12"/>
  <c r="K359" i="12"/>
  <c r="G360" i="12"/>
  <c r="I360" i="12"/>
  <c r="K360" i="12"/>
  <c r="G361" i="12"/>
  <c r="I361" i="12"/>
  <c r="K361" i="12"/>
  <c r="G362" i="12"/>
  <c r="I362" i="12"/>
  <c r="K362" i="12"/>
  <c r="G364" i="12"/>
  <c r="I364" i="12"/>
  <c r="K364" i="12"/>
  <c r="G365" i="12"/>
  <c r="I365" i="12"/>
  <c r="K365" i="12"/>
  <c r="G366" i="12"/>
  <c r="I366" i="12"/>
  <c r="K366" i="12"/>
  <c r="G367" i="12"/>
  <c r="I367" i="12"/>
  <c r="K367" i="12"/>
  <c r="G368" i="12"/>
  <c r="I368" i="12"/>
  <c r="K368" i="12"/>
  <c r="G369" i="12"/>
  <c r="I369" i="12"/>
  <c r="K369" i="12"/>
  <c r="G370" i="12"/>
  <c r="I370" i="12"/>
  <c r="K370" i="12"/>
  <c r="G371" i="12"/>
  <c r="I371" i="12"/>
  <c r="K371" i="12"/>
  <c r="G372" i="12"/>
  <c r="I372" i="12"/>
  <c r="K372" i="12"/>
  <c r="G373" i="12"/>
  <c r="I373" i="12"/>
  <c r="K373" i="12"/>
  <c r="G374" i="12"/>
  <c r="I374" i="12"/>
  <c r="K374" i="12"/>
  <c r="G375" i="12"/>
  <c r="I375" i="12"/>
  <c r="K375" i="12"/>
  <c r="G376" i="12"/>
  <c r="I376" i="12"/>
  <c r="K376" i="12"/>
  <c r="G378" i="12"/>
  <c r="I378" i="12"/>
  <c r="K378" i="12"/>
  <c r="G379" i="12"/>
  <c r="I379" i="12"/>
  <c r="K379" i="12"/>
  <c r="G380" i="12"/>
  <c r="I380" i="12"/>
  <c r="K380" i="12"/>
  <c r="G381" i="12"/>
  <c r="I381" i="12"/>
  <c r="K381" i="12"/>
  <c r="G382" i="12"/>
  <c r="I382" i="12"/>
  <c r="K382" i="12"/>
  <c r="G383" i="12"/>
  <c r="I383" i="12"/>
  <c r="K383" i="12"/>
  <c r="G384" i="12"/>
  <c r="I384" i="12"/>
  <c r="K384" i="12"/>
  <c r="G386" i="12"/>
  <c r="I386" i="12"/>
  <c r="K386" i="12"/>
  <c r="G387" i="12"/>
  <c r="I387" i="12"/>
  <c r="K387" i="12"/>
  <c r="G388" i="12"/>
  <c r="I388" i="12"/>
  <c r="K388" i="12"/>
  <c r="G390" i="12"/>
  <c r="I390" i="12"/>
  <c r="K390" i="12"/>
  <c r="G391" i="12"/>
  <c r="I391" i="12"/>
  <c r="K391" i="12"/>
  <c r="G392" i="12"/>
  <c r="I392" i="12"/>
  <c r="K392" i="12"/>
  <c r="G393" i="12"/>
  <c r="I393" i="12"/>
  <c r="K393" i="12"/>
  <c r="G394" i="12"/>
  <c r="I394" i="12"/>
  <c r="K394" i="12"/>
  <c r="G395" i="12"/>
  <c r="I395" i="12"/>
  <c r="K395" i="12"/>
  <c r="G397" i="12"/>
  <c r="G396" i="12" s="1"/>
  <c r="I70" i="1" s="1"/>
  <c r="I397" i="12"/>
  <c r="I396" i="12" s="1"/>
  <c r="K397" i="12"/>
  <c r="K396" i="12" s="1"/>
  <c r="G399" i="12"/>
  <c r="I399" i="12"/>
  <c r="K399" i="12"/>
  <c r="G400" i="12"/>
  <c r="I400" i="12"/>
  <c r="K400" i="12"/>
  <c r="G401" i="12"/>
  <c r="I401" i="12"/>
  <c r="K401" i="12"/>
  <c r="G402" i="12"/>
  <c r="I402" i="12"/>
  <c r="K402" i="12"/>
  <c r="G403" i="12"/>
  <c r="I403" i="12"/>
  <c r="K403" i="12"/>
  <c r="I405" i="12"/>
  <c r="I404" i="12" s="1"/>
  <c r="K405" i="12"/>
  <c r="K404" i="12" s="1"/>
  <c r="I407" i="12"/>
  <c r="I406" i="12" s="1"/>
  <c r="K407" i="12"/>
  <c r="K406" i="12" s="1"/>
  <c r="G409" i="12"/>
  <c r="I409" i="12"/>
  <c r="K409" i="12"/>
  <c r="G410" i="12"/>
  <c r="I410" i="12"/>
  <c r="K410" i="12"/>
  <c r="G411" i="12"/>
  <c r="I411" i="12"/>
  <c r="K411" i="12"/>
  <c r="G412" i="12"/>
  <c r="I412" i="12"/>
  <c r="K412" i="12"/>
  <c r="G413" i="12"/>
  <c r="I413" i="12"/>
  <c r="K413" i="12"/>
  <c r="G414" i="12"/>
  <c r="I414" i="12"/>
  <c r="K414" i="12"/>
  <c r="G415" i="12"/>
  <c r="I415" i="12"/>
  <c r="K415" i="12"/>
  <c r="I20" i="1"/>
  <c r="G27" i="1"/>
  <c r="G24" i="1"/>
  <c r="J26" i="1"/>
  <c r="H31" i="1"/>
  <c r="J23" i="1"/>
  <c r="J24" i="1"/>
  <c r="J25" i="1"/>
  <c r="J27" i="1"/>
  <c r="E24" i="1"/>
  <c r="E26" i="1"/>
  <c r="G275" i="12" l="1"/>
  <c r="G398" i="12"/>
  <c r="I71" i="1" s="1"/>
  <c r="G31" i="12"/>
  <c r="I44" i="1" s="1"/>
  <c r="G389" i="12"/>
  <c r="I69" i="1" s="1"/>
  <c r="G357" i="12"/>
  <c r="I65" i="1" s="1"/>
  <c r="G302" i="12"/>
  <c r="I62" i="1" s="1"/>
  <c r="G222" i="12"/>
  <c r="I58" i="1" s="1"/>
  <c r="G117" i="12"/>
  <c r="I49" i="1" s="1"/>
  <c r="G363" i="12"/>
  <c r="I66" i="1" s="1"/>
  <c r="G54" i="12"/>
  <c r="I45" i="1" s="1"/>
  <c r="G408" i="12"/>
  <c r="I74" i="1" s="1"/>
  <c r="I19" i="1" s="1"/>
  <c r="G385" i="12"/>
  <c r="I68" i="1" s="1"/>
  <c r="G377" i="12"/>
  <c r="I67" i="1" s="1"/>
  <c r="G325" i="12"/>
  <c r="I64" i="1" s="1"/>
  <c r="G311" i="12"/>
  <c r="I63" i="1" s="1"/>
  <c r="G278" i="12"/>
  <c r="I61" i="1" s="1"/>
  <c r="G236" i="12"/>
  <c r="I59" i="1" s="1"/>
  <c r="G210" i="12"/>
  <c r="I57" i="1" s="1"/>
  <c r="G196" i="12"/>
  <c r="G183" i="12"/>
  <c r="I55" i="1" s="1"/>
  <c r="G139" i="12"/>
  <c r="I53" i="1" s="1"/>
  <c r="G134" i="12"/>
  <c r="I52" i="1" s="1"/>
  <c r="G128" i="12"/>
  <c r="I51" i="1" s="1"/>
  <c r="G106" i="12"/>
  <c r="I48" i="1" s="1"/>
  <c r="G95" i="12"/>
  <c r="I47" i="1" s="1"/>
  <c r="G88" i="12"/>
  <c r="I46" i="1" s="1"/>
  <c r="G17" i="12"/>
  <c r="G6" i="12"/>
  <c r="G404" i="12"/>
  <c r="I72" i="1" s="1"/>
  <c r="I73" i="1"/>
  <c r="I50" i="1"/>
  <c r="K385" i="12"/>
  <c r="K275" i="12"/>
  <c r="I134" i="12"/>
  <c r="I17" i="12"/>
  <c r="I377" i="12"/>
  <c r="K134" i="12"/>
  <c r="K389" i="12"/>
  <c r="K311" i="12"/>
  <c r="T417" i="12"/>
  <c r="K398" i="12"/>
  <c r="I302" i="12"/>
  <c r="I389" i="12"/>
  <c r="K325" i="12"/>
  <c r="I139" i="12"/>
  <c r="K95" i="12"/>
  <c r="I398" i="12"/>
  <c r="I408" i="12"/>
  <c r="K408" i="12"/>
  <c r="I385" i="12"/>
  <c r="K222" i="12"/>
  <c r="I210" i="12"/>
  <c r="K17" i="12"/>
  <c r="K377" i="12"/>
  <c r="K357" i="12"/>
  <c r="I311" i="12"/>
  <c r="K302" i="12"/>
  <c r="I275" i="12"/>
  <c r="K210" i="12"/>
  <c r="K196" i="12"/>
  <c r="K183" i="12"/>
  <c r="K128" i="12"/>
  <c r="I106" i="12"/>
  <c r="I54" i="12"/>
  <c r="I31" i="12"/>
  <c r="K6" i="12"/>
  <c r="K363" i="12"/>
  <c r="I325" i="12"/>
  <c r="I278" i="12"/>
  <c r="I236" i="12"/>
  <c r="I196" i="12"/>
  <c r="K139" i="12"/>
  <c r="I128" i="12"/>
  <c r="K106" i="12"/>
  <c r="I95" i="12"/>
  <c r="K88" i="12"/>
  <c r="K31" i="12"/>
  <c r="I6" i="12"/>
  <c r="I363" i="12"/>
  <c r="I357" i="12"/>
  <c r="K278" i="12"/>
  <c r="I183" i="12"/>
  <c r="I117" i="12"/>
  <c r="K117" i="12"/>
  <c r="I88" i="12"/>
  <c r="K54" i="12"/>
  <c r="I60" i="1"/>
  <c r="K236" i="12"/>
  <c r="I222" i="12"/>
  <c r="I56" i="1"/>
  <c r="I43" i="1"/>
  <c r="E182" i="12" l="1"/>
  <c r="I18" i="1"/>
  <c r="I17" i="1"/>
  <c r="I42" i="1"/>
  <c r="G182" i="12" l="1"/>
  <c r="G181" i="12" s="1"/>
  <c r="K182" i="12"/>
  <c r="K181" i="12" s="1"/>
  <c r="I182" i="12"/>
  <c r="I181" i="12" s="1"/>
  <c r="I54" i="1" l="1"/>
  <c r="G417" i="12"/>
  <c r="I75" i="1" l="1"/>
  <c r="I16" i="1"/>
  <c r="I21" i="1" s="1"/>
  <c r="G25" i="1" s="1"/>
  <c r="G26" i="1" s="1"/>
  <c r="G28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<sst xmlns="http://schemas.openxmlformats.org/spreadsheetml/2006/main" count="2163" uniqueCount="1087">
  <si>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</si>
  <si>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</si>
  <si>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</si>
  <si>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</si>
  <si>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</si>
  <si>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</si>
  <si>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</si>
  <si>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</si>
  <si>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</si>
  <si>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</si>
  <si>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</si>
  <si>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</si>
  <si>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</si>
  <si>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</si>
  <si>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</si>
  <si>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Číslo</t>
  </si>
  <si>
    <t>Zhotovitel:</t>
  </si>
  <si>
    <t>Projektant:</t>
  </si>
  <si>
    <t>Vypracoval:</t>
  </si>
  <si>
    <t>Objednatel: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</si>
  <si>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</si>
  <si>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</si>
  <si>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</si>
  <si>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</si>
  <si>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</si>
  <si>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</si>
  <si>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</si>
  <si>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</si>
  <si>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IČ:</t>
  </si>
  <si>
    <t>DIČ:</t>
  </si>
  <si>
    <t>Cena celkem s DPH</t>
  </si>
  <si>
    <t>#RTSROZP#</t>
  </si>
  <si>
    <t>Zakázka:</t>
  </si>
  <si>
    <t>Z:</t>
  </si>
  <si>
    <t>Položkový rozpočet</t>
  </si>
  <si>
    <t>k.ú. Chrustenice parc. č. 129</t>
  </si>
  <si>
    <t>Rozpočet:</t>
  </si>
  <si>
    <t>Misto</t>
  </si>
  <si>
    <t>Přístavba hasičské zbrojnice</t>
  </si>
  <si>
    <t>Obec Chrustenice</t>
  </si>
  <si>
    <t>69</t>
  </si>
  <si>
    <t>Chrustenice</t>
  </si>
  <si>
    <t>26712</t>
  </si>
  <si>
    <t>00509663</t>
  </si>
  <si>
    <t>Atelier Dvořák, družstvo</t>
  </si>
  <si>
    <t>5. května 764/2</t>
  </si>
  <si>
    <t>Rudná</t>
  </si>
  <si>
    <t>25219</t>
  </si>
  <si>
    <t>27173691</t>
  </si>
  <si>
    <t>CZ27173691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</si>
  <si>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</si>
  <si>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</si>
  <si>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</si>
  <si>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</si>
  <si>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</si>
  <si>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</si>
  <si>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</si>
  <si>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</si>
  <si>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</si>
  <si>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4</t>
  </si>
  <si>
    <t>Vodorovné konstrukce</t>
  </si>
  <si>
    <t>61</t>
  </si>
  <si>
    <t>Upravy povrchů vnitřní</t>
  </si>
  <si>
    <t>62</t>
  </si>
  <si>
    <t>Upravy povrchů vnější</t>
  </si>
  <si>
    <t>63</t>
  </si>
  <si>
    <t>Podlahy a podlahové konstrukce</t>
  </si>
  <si>
    <t>64</t>
  </si>
  <si>
    <t>Výplně otvorů</t>
  </si>
  <si>
    <t>90</t>
  </si>
  <si>
    <t>Přípočty</t>
  </si>
  <si>
    <t>94</t>
  </si>
  <si>
    <t>Lešení a stavební výtahy</t>
  </si>
  <si>
    <t>95</t>
  </si>
  <si>
    <t>Dokončovací kce na pozem.stav.</t>
  </si>
  <si>
    <t>96</t>
  </si>
  <si>
    <t>Bourání konstrukcí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</si>
  <si>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</si>
  <si>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</si>
  <si>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</si>
  <si>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</si>
  <si>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</si>
  <si>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</si>
  <si>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</si>
  <si>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</si>
  <si>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</si>
  <si>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</si>
  <si>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</si>
  <si>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</si>
  <si>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736</t>
  </si>
  <si>
    <t>Podlahove vytapeni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</si>
  <si>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</si>
  <si>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</si>
  <si>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</si>
  <si>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</si>
  <si>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</si>
  <si>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</si>
  <si>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</si>
  <si>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</si>
  <si>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</si>
  <si>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</si>
  <si>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771</t>
  </si>
  <si>
    <t>Podlahy z dlaždic a obklady</t>
  </si>
  <si>
    <t>775</t>
  </si>
  <si>
    <t>Podlahy vlysové a parketové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</si>
  <si>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</si>
  <si>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</si>
  <si>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</si>
  <si>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</si>
  <si>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</si>
  <si>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</si>
  <si>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</si>
  <si>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</si>
  <si>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</si>
  <si>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</si>
  <si>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M24</t>
  </si>
  <si>
    <t>Montáže vzduchotechnických zař</t>
  </si>
  <si>
    <t>VN</t>
  </si>
  <si>
    <t>ON</t>
  </si>
  <si>
    <t>S:</t>
  </si>
  <si>
    <t>#TypZaznamu#</t>
  </si>
  <si>
    <t>STA</t>
  </si>
  <si>
    <t>OBJ</t>
  </si>
  <si>
    <t>P.č.</t>
  </si>
  <si>
    <t>Číslo položky</t>
  </si>
  <si>
    <t>Název položky</t>
  </si>
  <si>
    <t>MJ</t>
  </si>
  <si>
    <t>množství</t>
  </si>
  <si>
    <t>cena / MJ</t>
  </si>
  <si>
    <t>hmotnost / MJ</t>
  </si>
  <si>
    <t>hmotnost celk.(t)</t>
  </si>
  <si>
    <t>dem. hmotnost / MJ</t>
  </si>
  <si>
    <t>dem. hmotnost celk.(t)</t>
  </si>
  <si>
    <t>Díl:</t>
  </si>
  <si>
    <t>DIL</t>
  </si>
  <si>
    <t>132201110R00</t>
  </si>
  <si>
    <t>Hloubení rýh š.do 60 cm v hor.3 do 50 m3, STROJNĚ</t>
  </si>
  <si>
    <t>m3</t>
  </si>
  <si>
    <t>POL1_0</t>
  </si>
  <si>
    <t>132201210R00</t>
  </si>
  <si>
    <t>Hloubení rýh š.do 200 cm hor.3 do 50 m3,STROJNĚ</t>
  </si>
  <si>
    <t>174101102R00</t>
  </si>
  <si>
    <t>Zásyp ruční se zhutněním</t>
  </si>
  <si>
    <t>175101101RT2</t>
  </si>
  <si>
    <t>Obsyp potrubí bez prohození sypaniny, s dodáním štěrkopísku frakce 0 - 22 mm</t>
  </si>
  <si>
    <t>181101111R00</t>
  </si>
  <si>
    <t>Úprava pláně v zářezech se zhutněním - ručně</t>
  </si>
  <si>
    <t>m2</t>
  </si>
  <si>
    <t>167101101R00</t>
  </si>
  <si>
    <t>Nakládání výkopku z hor.1-4 v množství do 100 m3</t>
  </si>
  <si>
    <t>162701105R00</t>
  </si>
  <si>
    <t>Vodorovné přemístění výkopku z hor.1-4 do 10000 m</t>
  </si>
  <si>
    <t>162701109R00</t>
  </si>
  <si>
    <t>Příplatek k vod. přemístění hor.1-4 za další 1 km</t>
  </si>
  <si>
    <t>171201201R00</t>
  </si>
  <si>
    <t>Uložení sypaniny na skl.-sypanina na výšku přes 2m</t>
  </si>
  <si>
    <t>199000002R00</t>
  </si>
  <si>
    <t>Poplatek za skládku horniny 1- 4</t>
  </si>
  <si>
    <t>274321411R00</t>
  </si>
  <si>
    <t>Železobeton základových pasů C 25/30</t>
  </si>
  <si>
    <t>274351215R00</t>
  </si>
  <si>
    <t>Bednění stěn základových pasů - zřízení</t>
  </si>
  <si>
    <t>274351216R00</t>
  </si>
  <si>
    <t>Bednění stěn základových pasů - odstranění</t>
  </si>
  <si>
    <t>274354043R00</t>
  </si>
  <si>
    <t>Bednění prostupu základem do 0,10 m2, dl.1,0 m</t>
  </si>
  <si>
    <t>kus</t>
  </si>
  <si>
    <t>274272130RT5</t>
  </si>
  <si>
    <t>Zdivo základové z bednicích tvárnic, tl. 25 cm, výplň tvárnic betonem C 25/30</t>
  </si>
  <si>
    <t>274361821R00</t>
  </si>
  <si>
    <t>Výztuž základ. pasů z betonářské oceli 10505 (R)</t>
  </si>
  <si>
    <t>t</t>
  </si>
  <si>
    <t>271531114R00</t>
  </si>
  <si>
    <t>Polštář základu z kameniva drceného 8-16 mm</t>
  </si>
  <si>
    <t>289970111R00</t>
  </si>
  <si>
    <t>Vrstva geotextilie Geofiltex 300g/m2</t>
  </si>
  <si>
    <t>273321411R00</t>
  </si>
  <si>
    <t>Železobeton základových desek C 25/30</t>
  </si>
  <si>
    <t>273361921RT4</t>
  </si>
  <si>
    <t>Výztuž základových desek ze svařovaných sítí, průměr drátu  6,0, oka 100/100 mm KH30</t>
  </si>
  <si>
    <t>273351215R00</t>
  </si>
  <si>
    <t>Bednění stěn základových desek - zřízení</t>
  </si>
  <si>
    <t>273351216R00</t>
  </si>
  <si>
    <t>Bednění stěn základových desek - odstranění</t>
  </si>
  <si>
    <t>274354041R00</t>
  </si>
  <si>
    <t>Bednění prostupu základem do 0,10 m2, dl.0,25 m</t>
  </si>
  <si>
    <t>317941123R00</t>
  </si>
  <si>
    <t>Osazení ocelových válcovaných nosníků  č.14-22</t>
  </si>
  <si>
    <t>13380525R</t>
  </si>
  <si>
    <t>Tyč průřezu I 140, střední, jakost oceli S235, 11375</t>
  </si>
  <si>
    <t>POL3_0</t>
  </si>
  <si>
    <t>346244381RT2</t>
  </si>
  <si>
    <t>Plentování ocelových nosníků výšky do 20 cm, s použitím suché maltové směsi</t>
  </si>
  <si>
    <t>331231134RT2</t>
  </si>
  <si>
    <t>Zdivo pilířů cihelné z CP 25 cm P15 na MVC, s použitím suché maltové směsi</t>
  </si>
  <si>
    <t>310100011RAA</t>
  </si>
  <si>
    <t>Zazdívka otvorů ve zdivu, bez úpravy povrchu, tloušťky 30 cm</t>
  </si>
  <si>
    <t>POL2_0</t>
  </si>
  <si>
    <t>311238114R00</t>
  </si>
  <si>
    <t>Zdivo POROTHERM 24 P+D P15 na MC 10, tl. 240 mm</t>
  </si>
  <si>
    <t>317168131R00</t>
  </si>
  <si>
    <t>Překlad POROTHERM 7 vysoký 70x238x1250 mm</t>
  </si>
  <si>
    <t>317168132R00</t>
  </si>
  <si>
    <t>Překlad POROTHERM 7 vysoký 70x238x1500 mm</t>
  </si>
  <si>
    <t>317321411R00</t>
  </si>
  <si>
    <t>Beton překladů železový  C 25/30</t>
  </si>
  <si>
    <t>317351107R00</t>
  </si>
  <si>
    <t>Bednění překladů - zřízení</t>
  </si>
  <si>
    <t>317351108R00</t>
  </si>
  <si>
    <t>Bednění překladů - odstranění</t>
  </si>
  <si>
    <t>317361821R00</t>
  </si>
  <si>
    <t>Výztuž překladů a říms z betonářské oceli 10505(R)</t>
  </si>
  <si>
    <t>342248112R00</t>
  </si>
  <si>
    <t>Příčky POROTHERM 11,5 P+D na MVC 5, tl. 115 mm</t>
  </si>
  <si>
    <t>317168111R00</t>
  </si>
  <si>
    <t>Překlad POROTHERM plochý 115x71x1000 mm</t>
  </si>
  <si>
    <t>317168112R00</t>
  </si>
  <si>
    <t>Překlad POROTHERM plochý 115x71x1250 mm</t>
  </si>
  <si>
    <t>342248114R00</t>
  </si>
  <si>
    <t>Příčky POROTHERM 14 P+D na MVC 5, tl. 140 mm</t>
  </si>
  <si>
    <t>317168122R00</t>
  </si>
  <si>
    <t>Překlad POROTHERM plochý 145x71x1250 mm</t>
  </si>
  <si>
    <t>342948111R00</t>
  </si>
  <si>
    <t>Ukotvení příček k cihel.konstr. kotvami na hmožd.</t>
  </si>
  <si>
    <t>m</t>
  </si>
  <si>
    <t>342668111R00</t>
  </si>
  <si>
    <t>Těsnění styku příčky se stáv. konstrukcí PU pěnou</t>
  </si>
  <si>
    <t>314200062RAC</t>
  </si>
  <si>
    <t>Komín Schiedel Multi, DN 180 mm, komínový plášť, s obezděním nadstřešní části</t>
  </si>
  <si>
    <t>347013113R00</t>
  </si>
  <si>
    <t>Předstěna SDK,tl.55mm,1xoc.kce CD,1xRBI 12,5mm,izo</t>
  </si>
  <si>
    <t>347091081R00</t>
  </si>
  <si>
    <t>Příplatek k předstěně sádrokart. za plochu do 2 m2</t>
  </si>
  <si>
    <t>411321414R00</t>
  </si>
  <si>
    <t>Stropy deskové ze železobetonu C 25/30</t>
  </si>
  <si>
    <t>411361821R00</t>
  </si>
  <si>
    <t>Výztuž stropů z betonářské oceli 10505(R)</t>
  </si>
  <si>
    <t>411351205R00</t>
  </si>
  <si>
    <t>Bednění stropů deskových, podepřen, do 3,5m, 12kPa</t>
  </si>
  <si>
    <t>411351206R00</t>
  </si>
  <si>
    <t>Odstranění bednění stropů deskových do 3,5m, 12kPa</t>
  </si>
  <si>
    <t>411351903R00</t>
  </si>
  <si>
    <t>Bednění prostupu plochy do 0,48 m2</t>
  </si>
  <si>
    <t>411351801R00</t>
  </si>
  <si>
    <t>Bednění čel stropních desek, zřízení</t>
  </si>
  <si>
    <t>411351802R00</t>
  </si>
  <si>
    <t>Bednění čel stropních desek, odstranění</t>
  </si>
  <si>
    <t>413321414R00</t>
  </si>
  <si>
    <t>Nosníky z betonu železového C 25/30</t>
  </si>
  <si>
    <t>413351107R00</t>
  </si>
  <si>
    <t>Bednění nosníků - zřízení</t>
  </si>
  <si>
    <t>413351108R00</t>
  </si>
  <si>
    <t>Bednění nosníků - odstranění</t>
  </si>
  <si>
    <t>413351213R00</t>
  </si>
  <si>
    <t>Podpěrná konstr.nosníků do 4 m,do 10 kPa - zřízení</t>
  </si>
  <si>
    <t>413351214R00</t>
  </si>
  <si>
    <t>Podpěrná konstr.nosníků do 4 m,10 kPa - odstranění</t>
  </si>
  <si>
    <t>413361821R00</t>
  </si>
  <si>
    <t>Výztuž nosníků z betonářské oceli 10505(R)</t>
  </si>
  <si>
    <t>417321414R00</t>
  </si>
  <si>
    <t>Ztužující pásy a věnce z betonu železového C 25/30</t>
  </si>
  <si>
    <t>417361821R00</t>
  </si>
  <si>
    <t>Výztuž ztužujících pásů a věnců z oceli 10505(R)</t>
  </si>
  <si>
    <t>417351115R00</t>
  </si>
  <si>
    <t>Bednění ztužujících pásů a věnců - zřízení</t>
  </si>
  <si>
    <t>417351116R00</t>
  </si>
  <si>
    <t>Bednění ztužujících pásů a věnců - odstranění</t>
  </si>
  <si>
    <t>430321414R00</t>
  </si>
  <si>
    <t>Beton schodišťových konstrukcí železový C 25/30</t>
  </si>
  <si>
    <t>430361821R00</t>
  </si>
  <si>
    <t>Výztuž schodišť. konstrukcí přímočarých 10505 (R)</t>
  </si>
  <si>
    <t>431351125R00</t>
  </si>
  <si>
    <t>Bednění podest a podstup.desek křivočar.- zřízení</t>
  </si>
  <si>
    <t>431351126R00</t>
  </si>
  <si>
    <t>Bednění podest a podstup.desek křivočar.odstranění</t>
  </si>
  <si>
    <t>434311116R00</t>
  </si>
  <si>
    <t>Stupně dusané na terén, na desku, z betonu C 25/30</t>
  </si>
  <si>
    <t>434351141R00</t>
  </si>
  <si>
    <t>Bednění stupňů přímočarých - zřízení</t>
  </si>
  <si>
    <t>434351142R00</t>
  </si>
  <si>
    <t>Bednění stupňů přímočarých - odstranění</t>
  </si>
  <si>
    <t>416021121R00</t>
  </si>
  <si>
    <t>Podhledy SDK, kovová.kce CD. 1x deska RB 12,5 mm</t>
  </si>
  <si>
    <t>416021123R00</t>
  </si>
  <si>
    <t>Podhledy SDK, kovová.kce CD. 1x deska RBI 12,5 mm</t>
  </si>
  <si>
    <t>416091081R00</t>
  </si>
  <si>
    <t>Příplatek k podhledu sádrokart. za plochu do 2 m2</t>
  </si>
  <si>
    <t>416091082R00</t>
  </si>
  <si>
    <t>Příplatek k podhledu sádrokart. za plochu do 5 m2</t>
  </si>
  <si>
    <t>447113122RZ1</t>
  </si>
  <si>
    <t>Podkroví SDK,OK CD, záv.krokv.izolace,1xRF tl.12,5, bez dodávky a montáže izolace</t>
  </si>
  <si>
    <t>447113124RZ1</t>
  </si>
  <si>
    <t>Podkroví SDK,OK CD,záv.krokv.izolace,1xRFI tl.12,5, bez dodávky a montáže izolace</t>
  </si>
  <si>
    <t>447191083R00</t>
  </si>
  <si>
    <t>Příplatek k podhledu v podkroví,SDK plochy do 10m2</t>
  </si>
  <si>
    <t>416091071RT1</t>
  </si>
  <si>
    <t>Příplatek za opláštění ostění střešního okna, včetně dodávky materiálu</t>
  </si>
  <si>
    <t>442264517R00</t>
  </si>
  <si>
    <t>Revizní dvířka do SDK podhledu, 800x600 mm</t>
  </si>
  <si>
    <t>610991111R00</t>
  </si>
  <si>
    <t>Zakrývání výplní vnitřních otvorů</t>
  </si>
  <si>
    <t>611421133R00</t>
  </si>
  <si>
    <t>Omítka vnitřní stropů rovných, MVC, štuková</t>
  </si>
  <si>
    <t>612421615R00</t>
  </si>
  <si>
    <t>Omítka vnitřní zdiva, MVC, hrubá zatřená</t>
  </si>
  <si>
    <t>612421637R00</t>
  </si>
  <si>
    <t>Omítka vnitřní zdiva, MVC, štuková</t>
  </si>
  <si>
    <t>612425931R00</t>
  </si>
  <si>
    <t>Omítka vápenná vnitřního ostění - štuková</t>
  </si>
  <si>
    <t>612473186R00</t>
  </si>
  <si>
    <t>Příplatek za zabudované rohovníky, stěny</t>
  </si>
  <si>
    <t>620991121R00</t>
  </si>
  <si>
    <t>Zakrývání výplní vnějších otvorů z lešení</t>
  </si>
  <si>
    <t>622311016R00</t>
  </si>
  <si>
    <t>Soklová lišta hliník KZS Baumit tl. 160 mm</t>
  </si>
  <si>
    <t>622311515R00</t>
  </si>
  <si>
    <t>Izolace suterénu Baumit XPS tl. 160 mm, bez PÚ</t>
  </si>
  <si>
    <t>622311525RU1</t>
  </si>
  <si>
    <t>Zateplovací systém Baumit, sokl, XPS tl. 160 mm, s mozaikovou omítkou 5,5 kg/m2</t>
  </si>
  <si>
    <t>622311135RT3</t>
  </si>
  <si>
    <t>Zateplovací systém Baumit, fasáda, EPS F tl.160 mm, s omítkou SilikonTop K2, lepidlo ProContact</t>
  </si>
  <si>
    <t>622311150RT3</t>
  </si>
  <si>
    <t>Baumit, povrchová úprava ostění KZS s EPS F, s omítkou SilikonTop K2, lepidlo ProContact</t>
  </si>
  <si>
    <t>622421491R00</t>
  </si>
  <si>
    <t>Doplňky zatepl. systémů, rohová lišta s okapničkou</t>
  </si>
  <si>
    <t>622421492R00</t>
  </si>
  <si>
    <t>Doplňky zatepl. systémů, okenní lišta s tkaninou</t>
  </si>
  <si>
    <t>622421493R00</t>
  </si>
  <si>
    <t>Doplňky zatepl. systémů, dilatační lišta s tkan.</t>
  </si>
  <si>
    <t>622421494R00</t>
  </si>
  <si>
    <t>Doplňky zatepl. systémů, podparapetní lišta s tkan</t>
  </si>
  <si>
    <t>631312711R00</t>
  </si>
  <si>
    <t>Mazanina betonová tl. 5 - 8 cm C 25/30</t>
  </si>
  <si>
    <t>631319171R00</t>
  </si>
  <si>
    <t>Příplatek za stržení povrchu mazaniny tl. 8 cm</t>
  </si>
  <si>
    <t>631319151R00</t>
  </si>
  <si>
    <t>Příplatek za přehlaz. mazanin pod povlaky tl. 8 cm</t>
  </si>
  <si>
    <t>631361921RT0</t>
  </si>
  <si>
    <t>Výztuž mazanin svařovanou sítí, průměr drátu  4,0, oka 150/150 mm KA17</t>
  </si>
  <si>
    <t>632451011R00</t>
  </si>
  <si>
    <t>Vyrovnávací potěr ze směsi Cemix, v pásu, tl.20 mm</t>
  </si>
  <si>
    <t>631571004R00</t>
  </si>
  <si>
    <t>Násyp ze štěrkopísku 0 - 32, tř. I</t>
  </si>
  <si>
    <t>631571002R00</t>
  </si>
  <si>
    <t>Násyp z kameniva těženého 0 - 4, tř. I</t>
  </si>
  <si>
    <t>632921913R00</t>
  </si>
  <si>
    <t>Dlažba z dlaždic betonových do písku, tl. 60 mm</t>
  </si>
  <si>
    <t>632921929R00</t>
  </si>
  <si>
    <t>Příplatek za zalévání asfaltem podél budovy</t>
  </si>
  <si>
    <t>639561111R00</t>
  </si>
  <si>
    <t>Obrubník zahradní betonový výšky 200 mm, šedý</t>
  </si>
  <si>
    <t>648991111RT4</t>
  </si>
  <si>
    <t>Osazení parapet.desek plast. a lamin. š. do 20cm, včetně dodávky plastové parapetní desky š. 200 mm</t>
  </si>
  <si>
    <t>642942111R00</t>
  </si>
  <si>
    <t>Osazení zárubní dveřních ocelových, pl. do 2,5 m2</t>
  </si>
  <si>
    <t>5533300105R</t>
  </si>
  <si>
    <t>Zárubeň ocelová ZHtm 1970/600 L, P, pro cihelné zdivo, s těsněním, se šroubovanými závěsy</t>
  </si>
  <si>
    <t>5533300115R</t>
  </si>
  <si>
    <t>Zárubeň ocelová ZHtm 1970/700 L, P, pro cihelné zdivo, s těsněním, se šroubovanými závěsy</t>
  </si>
  <si>
    <t>5533300125R</t>
  </si>
  <si>
    <t>Zárubeň ocelová ZHtm 1970/800 L, P, pro cihelné zdivo, s těsněním, se šroubovanými závěsy</t>
  </si>
  <si>
    <t>5533300135R</t>
  </si>
  <si>
    <t>Zárubeň ocelová ZHtm 1970/900 L, P, pro cihelné zdivo, s těsněním, se šroubovanými závěsy</t>
  </si>
  <si>
    <t>642945111R00</t>
  </si>
  <si>
    <t>Osazení zárubní ocel. požár.1křídl. s obetonováním</t>
  </si>
  <si>
    <t>5533300136R</t>
  </si>
  <si>
    <t>Zárubeň ocelová ZHtm 1970/900 L, P, EI, EW 30, pro cihelné zdivo, s těsněním, se šroubovanými závěsy</t>
  </si>
  <si>
    <t>900      R01</t>
  </si>
  <si>
    <t>HZS stavební dělník v tarifní třídě 4, stavební přípomoce</t>
  </si>
  <si>
    <t>h</t>
  </si>
  <si>
    <t>941941031R00</t>
  </si>
  <si>
    <t>Montáž lešení leh.řad.s podlahami,š.do 1 m, H 10 m</t>
  </si>
  <si>
    <t>941941191RT4</t>
  </si>
  <si>
    <t>Příplatek za každý měsíc použití lešení k pol.1031, lešení rámové pronajaté</t>
  </si>
  <si>
    <t>941941831R00</t>
  </si>
  <si>
    <t>Demontáž lešení leh.řad.s podlahami,š.1 m, H 10 m</t>
  </si>
  <si>
    <t>941955001R00</t>
  </si>
  <si>
    <t>Lešení lehké pomocné, výška podlahy do 1,2 m</t>
  </si>
  <si>
    <t>941955101R00</t>
  </si>
  <si>
    <t>Lešení lehké pomocné,schodiště, H podlahy do 1,5 m</t>
  </si>
  <si>
    <t>952901111R00</t>
  </si>
  <si>
    <t>Vyčištění budov o výšce podlaží do 4 m</t>
  </si>
  <si>
    <t>953941312R00</t>
  </si>
  <si>
    <t>Osazení požárního hasicího přístroje na stěnu</t>
  </si>
  <si>
    <t>44984124R</t>
  </si>
  <si>
    <t>Přístroj hasicí práškový NEURUPPIN PG 6 PDC</t>
  </si>
  <si>
    <t>953761131R00</t>
  </si>
  <si>
    <t>Odvětrání troubami PVC kruhovými 125 mm</t>
  </si>
  <si>
    <t>961044111R00</t>
  </si>
  <si>
    <t>Bourání základů z betonu prostého</t>
  </si>
  <si>
    <t>962032231R00</t>
  </si>
  <si>
    <t>Bourání zdiva z cihel pálených na MVC</t>
  </si>
  <si>
    <t>962031113R00</t>
  </si>
  <si>
    <t>Bourání příček z cihel pálených plných tl. 65 mm</t>
  </si>
  <si>
    <t>963053936R00</t>
  </si>
  <si>
    <t>Bourání ŽB schodišťových ramen samonosných</t>
  </si>
  <si>
    <t>965042241RT1</t>
  </si>
  <si>
    <t>Bourání mazanin betonových tl. nad 10 cm, nad 4 m2, ručně tl. mazaniny 10 - 15 cm</t>
  </si>
  <si>
    <t>965042231RT3</t>
  </si>
  <si>
    <t>Bourání mazanin betonových tl. nad 10 cm, pl. 4 m2, ručně tl. mazaniny nad 20 cm</t>
  </si>
  <si>
    <t>965049111R00</t>
  </si>
  <si>
    <t>Příplatek, bourání mazanin se svař. síťí tl. 10 cm</t>
  </si>
  <si>
    <t>965044121R00</t>
  </si>
  <si>
    <t>Bourání podkladů bet., tl. 4 cm, s rabic.pletivem</t>
  </si>
  <si>
    <t>965081702R00</t>
  </si>
  <si>
    <t xml:space="preserve">Bourání soklíků z dlažeb keramických </t>
  </si>
  <si>
    <t>965081712RT1</t>
  </si>
  <si>
    <t>Bourání dlažeb keramických tl.10 mm, pl. do 1 m2, ručně, dlaždice keramické</t>
  </si>
  <si>
    <t>968061112R00</t>
  </si>
  <si>
    <t>Vyvěšení dřevěných okenních křídel pl. do 1,5 m2</t>
  </si>
  <si>
    <t>968061125R00</t>
  </si>
  <si>
    <t>Vyvěšení dřevěných dveřních křídel pl. do 2 m2</t>
  </si>
  <si>
    <t>968062354R00</t>
  </si>
  <si>
    <t>Vybourání dřevěných rámů oken dvojitých pl. 1 m2</t>
  </si>
  <si>
    <t>968062455R00</t>
  </si>
  <si>
    <t>Vybourání dřevěných dveřních zárubní pl. do 2 m2</t>
  </si>
  <si>
    <t>968095001R00</t>
  </si>
  <si>
    <t>Bourání parapetů dřevěných š. do 25 cm</t>
  </si>
  <si>
    <t>776401800R00</t>
  </si>
  <si>
    <t>Demontáž soklíků nebo lišt, pryžových nebo z PVC</t>
  </si>
  <si>
    <t>776511820RT2</t>
  </si>
  <si>
    <t>Odstranění PVC a koberců lepených s podložkou, z ploch 10 - 20 m2</t>
  </si>
  <si>
    <t>766421822R00</t>
  </si>
  <si>
    <t>Demontáž podkladových roštů obložení podhledů</t>
  </si>
  <si>
    <t>766421811R00</t>
  </si>
  <si>
    <t>Demontáž obložení podhledů panely do 1,5 m2</t>
  </si>
  <si>
    <t>725110811R00</t>
  </si>
  <si>
    <t>Demontáž klozetů splachovacích</t>
  </si>
  <si>
    <t>soubor</t>
  </si>
  <si>
    <t>766812820R00</t>
  </si>
  <si>
    <t>Demontáž kuchyňských linek do 1,5 m</t>
  </si>
  <si>
    <t>762331812R00</t>
  </si>
  <si>
    <t>Demontáž konstrukcí krovů z hranolů do 224 cm2</t>
  </si>
  <si>
    <t>762342812R00</t>
  </si>
  <si>
    <t>Demontáž laťování střech, rozteč latí do 50 cm</t>
  </si>
  <si>
    <t>765321811R00</t>
  </si>
  <si>
    <t>Demontáž azbestocem.čtverců na laťování, do suti, odborná demontáž</t>
  </si>
  <si>
    <t>765799301R00</t>
  </si>
  <si>
    <t xml:space="preserve">Demontáž podstřešní fólie </t>
  </si>
  <si>
    <t>764352810R00</t>
  </si>
  <si>
    <t>Demontáž žlabů půlkruh. rovných, rš 330 mm, do 30°</t>
  </si>
  <si>
    <t>764454801R00</t>
  </si>
  <si>
    <t>Demontáž odpadních trub kruhových,D 75 a 100 mm</t>
  </si>
  <si>
    <t>764331830R00</t>
  </si>
  <si>
    <t>Demontáž lemování zdí, rš 250 a 330 mm, do 30°</t>
  </si>
  <si>
    <t>764391821R00</t>
  </si>
  <si>
    <t>Demontáž závětrné lišty, rš 250 a 330 mm, do 45°</t>
  </si>
  <si>
    <t>978015291R00</t>
  </si>
  <si>
    <t>Otlučení omítek vnějších MVC v složit.1-4 do 100 %</t>
  </si>
  <si>
    <t>971033641R00</t>
  </si>
  <si>
    <t>Vybourání otv. zeď cihel. pl.4 m2, tl.30 cm, MVC</t>
  </si>
  <si>
    <t>975021211R00</t>
  </si>
  <si>
    <t>Podchycení zdiva pod stropem při tl.zdi do 45 cm</t>
  </si>
  <si>
    <t>974031664R00</t>
  </si>
  <si>
    <t>Vysekání rýh zeď cihelná vtah. nosníků 15 x 15 cm</t>
  </si>
  <si>
    <t>978059511R00</t>
  </si>
  <si>
    <t>Odsekání vnitřních obkladů stěn do 1 m2</t>
  </si>
  <si>
    <t>979082111R00</t>
  </si>
  <si>
    <t>Vnitrostaveništní doprava suti do 10 m</t>
  </si>
  <si>
    <t>979087212R00</t>
  </si>
  <si>
    <t>Nakládání suti na dopravní prostředky</t>
  </si>
  <si>
    <t>979081111R00</t>
  </si>
  <si>
    <t>Odvoz suti a vybour. hmot na skládku do 1 km</t>
  </si>
  <si>
    <t>979081121R00</t>
  </si>
  <si>
    <t>Příplatek k odvozu za každý další 1 km</t>
  </si>
  <si>
    <t>979093111R00</t>
  </si>
  <si>
    <t>Uložení suti na skládku bez zhutnění</t>
  </si>
  <si>
    <t>979990107R00</t>
  </si>
  <si>
    <t>Poplatek za skládku suti - směs betonu,cihel,dřeva</t>
  </si>
  <si>
    <t>979990201R00</t>
  </si>
  <si>
    <t>Poplatek za skládku suti -azbestocementové výrobky</t>
  </si>
  <si>
    <t>998011001R00</t>
  </si>
  <si>
    <t>Přesun hmot pro budovy zděné výšky do 6 m</t>
  </si>
  <si>
    <t>711111001RT1</t>
  </si>
  <si>
    <t>Izolace proti vlhkosti vodor. nátěr ALP za studena, 1x nátěr - asfaltový lak ve specifikaci</t>
  </si>
  <si>
    <t>711112001RT1</t>
  </si>
  <si>
    <t>Izolace proti vlhkosti svis. nátěr ALP, za studena, 1x nátěr - asfaltový lak ALP ve specifikaci</t>
  </si>
  <si>
    <t>11163111R</t>
  </si>
  <si>
    <t>Lak asfaltový izolační ALP/9 PENETRAL</t>
  </si>
  <si>
    <t>kg</t>
  </si>
  <si>
    <t>711141559RT1</t>
  </si>
  <si>
    <t>Izolace proti vlhk. vodorovná pásy přitavením, 1 vrstva - materiál ve specifikaci</t>
  </si>
  <si>
    <t>711142559RT1</t>
  </si>
  <si>
    <t>Izolace proti vlhkosti svislá pásy přitavením, 1 vrstva - materiál ve specifikaci</t>
  </si>
  <si>
    <t>628522691R</t>
  </si>
  <si>
    <t>Pás modifikovaný asfalt Glastek AL 40 mineral</t>
  </si>
  <si>
    <t>711747288R00</t>
  </si>
  <si>
    <t>Opracování prostupů,pásy,příruba,tmel,D do 200 mm</t>
  </si>
  <si>
    <t>711212000R00</t>
  </si>
  <si>
    <t>Penetrace podkladu pod hydroizolační nátěr,vč.dod.</t>
  </si>
  <si>
    <t>711212002R00</t>
  </si>
  <si>
    <t>Hydroizolační povlak - nátěr nebo stěrka</t>
  </si>
  <si>
    <t>711212601R00</t>
  </si>
  <si>
    <t>Těsnicí pás do spoje podlaha - stěna</t>
  </si>
  <si>
    <t>711212602R00</t>
  </si>
  <si>
    <t>Těsnicí roh vnější, vnitřní do spoje podlaha-stěna</t>
  </si>
  <si>
    <t>998711101R00</t>
  </si>
  <si>
    <t>Přesun hmot pro izolace proti vodě, výšky do 6 m</t>
  </si>
  <si>
    <t>713121111RT1</t>
  </si>
  <si>
    <t>Izolace tepelná podlah na sucho, jednovrstvá, materiál ve specifikaci</t>
  </si>
  <si>
    <t>283763206R</t>
  </si>
  <si>
    <t>Deska Styrodur 3000 CS 1265 x 615 x 100 mm zelená, hladká s polodrážkou</t>
  </si>
  <si>
    <t>63151435.AR</t>
  </si>
  <si>
    <t>Deska z minerální plsti ISOVER N tl. 30 mm</t>
  </si>
  <si>
    <t>713191100RT9</t>
  </si>
  <si>
    <t>Položení separační fólie, včetně dodávky PE fólie</t>
  </si>
  <si>
    <t>713191221R00</t>
  </si>
  <si>
    <t>Dilatační pásek podél stěn výšky 100 mm vč.dodávky</t>
  </si>
  <si>
    <t>713111121RT2</t>
  </si>
  <si>
    <t>Izolace tepelné stropů rovných spodem, drátem, 2 vrstvy - materiál ve specifikaci</t>
  </si>
  <si>
    <t>63151408R</t>
  </si>
  <si>
    <t>Deska z minerální plsti ISOVER UNI tl. 120 mm</t>
  </si>
  <si>
    <t>63151410R</t>
  </si>
  <si>
    <t>Deska z minerální plsti ISOVER UNI tl. 140 mm</t>
  </si>
  <si>
    <t>713111130RT2</t>
  </si>
  <si>
    <t>Izolace tepelné stropů, vložená mezi krokve, 2 vrstvy - materiál ve specifikaci</t>
  </si>
  <si>
    <t>63151414.AR</t>
  </si>
  <si>
    <t>Deska z minerální plsti ISOVER UNI tl. 200 mm</t>
  </si>
  <si>
    <t>63151402R</t>
  </si>
  <si>
    <t>Deska z minerální plsti ISOVER UNI tl. 60 mm</t>
  </si>
  <si>
    <t>713111211RK6</t>
  </si>
  <si>
    <t>Montáž parozábrany krovů spodem s přelepením spojů, Jutafol N AL170 speciál</t>
  </si>
  <si>
    <t>998713101R00</t>
  </si>
  <si>
    <t>Přesun hmot pro izolace tepelné, výšky do 6 m</t>
  </si>
  <si>
    <t>721176222R00</t>
  </si>
  <si>
    <t>Potrubí KG svodné (ležaté) v zemi D 110 x 3,2 mm</t>
  </si>
  <si>
    <t>721176223R00</t>
  </si>
  <si>
    <t>Potrubí KG svodné (ležaté) v zemi D 125 x 3,2 mm</t>
  </si>
  <si>
    <t>721176103R00</t>
  </si>
  <si>
    <t>Potrubí HT připojovací D 50 x 1,8 mm</t>
  </si>
  <si>
    <t>721176105R00</t>
  </si>
  <si>
    <t>Potrubí HT připojovací D 110 x 2,7 mm</t>
  </si>
  <si>
    <t>721194105R00</t>
  </si>
  <si>
    <t>Vyvedení odpadních výpustek D 50 x 1,8</t>
  </si>
  <si>
    <t>721194109R00</t>
  </si>
  <si>
    <t>Vyvedení odpadních výpustek D 110 x 2,3</t>
  </si>
  <si>
    <t>721194199RM1</t>
  </si>
  <si>
    <t>Propojení na stávající potrubí PVC 150</t>
  </si>
  <si>
    <t>721223423RT2</t>
  </si>
  <si>
    <t>Vpusť podlahová se zápachovou uzávěrkou HL 310N, mřížka nerez 115 x 115 D 50/75/110 mm, Primus</t>
  </si>
  <si>
    <t>721273150RT1</t>
  </si>
  <si>
    <t>Hlavice ventilační přivětrávací HL900, přivzdušňovací ventil HL900, D 50/75/110 mm</t>
  </si>
  <si>
    <t>721290111R00</t>
  </si>
  <si>
    <t>Zkouška těsnosti kanalizace vodou DN 125</t>
  </si>
  <si>
    <t>998721101R00</t>
  </si>
  <si>
    <t>Přesun hmot pro vnitřní kanalizaci, výšky do 6 m</t>
  </si>
  <si>
    <t>722171212R00</t>
  </si>
  <si>
    <t>Potrubí z PEHD, D 25 x 2,3 mm</t>
  </si>
  <si>
    <t>722172411R00</t>
  </si>
  <si>
    <t>Potrubí z PPR, D 20 x 2,8 mm, PN 16, vč.zed.výpom.</t>
  </si>
  <si>
    <t>722172412R00</t>
  </si>
  <si>
    <t>Potrubí z PPR, D 25 x 3,5 mm, PN 16, vč.zed.výpom.</t>
  </si>
  <si>
    <t>722181212RT7</t>
  </si>
  <si>
    <t>Izolace návleková MIRELON PRO tl. stěny 9 mm, vnitřní průměr 22 mm</t>
  </si>
  <si>
    <t>722181212RT9</t>
  </si>
  <si>
    <t>Izolace návleková MIRELON PRO tl. stěny 9 mm, vnitřní průměr 28 mm</t>
  </si>
  <si>
    <t>722190222R00</t>
  </si>
  <si>
    <t>Přípojky vodovodní pro pevné připojení DN 20</t>
  </si>
  <si>
    <t>722190402R00</t>
  </si>
  <si>
    <t>Vyvedení a upevnění výpustek DN 20</t>
  </si>
  <si>
    <t>722220112R00</t>
  </si>
  <si>
    <t>Nástěnka K 247, pro výtokový ventil G 3/4</t>
  </si>
  <si>
    <t>722231162R00</t>
  </si>
  <si>
    <t>Ventil vod.pojistný pružinový P10-237-616, G 3/4</t>
  </si>
  <si>
    <t>722237122R00</t>
  </si>
  <si>
    <t>Kohout vod.kul.,2xvnitř.záv.GIACOMINI R250D DN 20</t>
  </si>
  <si>
    <t>722280106R00</t>
  </si>
  <si>
    <t>Tlaková zkouška vodovodního potrubí DN 32</t>
  </si>
  <si>
    <t>722290234R00</t>
  </si>
  <si>
    <t>Proplach a dezinfekce vodovod.potrubí DN 80</t>
  </si>
  <si>
    <t>998722101R00</t>
  </si>
  <si>
    <t>Přesun hmot pro vnitřní vodovod, výšky do 6 m</t>
  </si>
  <si>
    <t>725119401R00</t>
  </si>
  <si>
    <t>Montáž předstěnových systémů pro zazdění</t>
  </si>
  <si>
    <t>286967561R</t>
  </si>
  <si>
    <t>Modul-WC Kombifix ovládání zepředu UP320, h=108 cm, pro mokrý proces, do zděné předstěnové instalace. 2 objemy splachování</t>
  </si>
  <si>
    <t>725119402R00</t>
  </si>
  <si>
    <t>Montáž předstěnových systémů do sádrokartonu</t>
  </si>
  <si>
    <t>286967590R</t>
  </si>
  <si>
    <t>Modul-WC Duofix AquaClean 8000, AP, h=112 cm, pro suchý proces, pro zabudování do stěny</t>
  </si>
  <si>
    <t>28696752R</t>
  </si>
  <si>
    <t>Tlačítko ovládací plastové Sigma20 bílá/chrom/bílá</t>
  </si>
  <si>
    <t>725119306R00</t>
  </si>
  <si>
    <t>Montáž klozetu závěsného</t>
  </si>
  <si>
    <t>642400531R</t>
  </si>
  <si>
    <t xml:space="preserve">Mísa klozetová závěsná DEEP hluboké splachování, bílá </t>
  </si>
  <si>
    <t>551673931R</t>
  </si>
  <si>
    <t>Sedátko klozetové DEEP č. 893281 bílé</t>
  </si>
  <si>
    <t>725219401R00</t>
  </si>
  <si>
    <t>Montáž umyvadel na šrouby do zdiva</t>
  </si>
  <si>
    <t>642153251R</t>
  </si>
  <si>
    <t>Umyvadlo DEEP 55x42 cm 1 otv. pro baterii, bílé, lze do nábytku</t>
  </si>
  <si>
    <t>642213891R</t>
  </si>
  <si>
    <t xml:space="preserve">Umývátko DEEP s otvorem pro bat. 45x37 cm, bílé </t>
  </si>
  <si>
    <t>725219502R00</t>
  </si>
  <si>
    <t>Montáž sloupu k umývadlu</t>
  </si>
  <si>
    <t>64291380.AR</t>
  </si>
  <si>
    <t>Sloup DEEP 819610###.0001 bílý</t>
  </si>
  <si>
    <t>725319101R00</t>
  </si>
  <si>
    <t>Montáž dřezů jednoduchých</t>
  </si>
  <si>
    <t>642812141R</t>
  </si>
  <si>
    <t>Dřez Nova Pro keramický 600x500 mm</t>
  </si>
  <si>
    <t>725249102R00</t>
  </si>
  <si>
    <t>Montáž sprchových mís a vaniček</t>
  </si>
  <si>
    <t>642938000R</t>
  </si>
  <si>
    <t>Vanička sprch. keram. čtverec Connect 900x900 mm, bílá, v. 60 mm, odpad d 90 mm</t>
  </si>
  <si>
    <t>725249103R00</t>
  </si>
  <si>
    <t>Montáž sprchových koutů</t>
  </si>
  <si>
    <t>55428083.AR</t>
  </si>
  <si>
    <t>Sprchová zástěna čtvercová 90x90x185 cm, SKRH 2/90 P</t>
  </si>
  <si>
    <t>725129201R00</t>
  </si>
  <si>
    <t>Montáž pisoárového záchodku bez nádrže</t>
  </si>
  <si>
    <t>64251341R</t>
  </si>
  <si>
    <t>Pisoár keram. SLP23RZ Caprino s integ napá zdrojem</t>
  </si>
  <si>
    <t>725339101R00</t>
  </si>
  <si>
    <t>Montáž výlevky diturvitové, bez nádrže a armatur</t>
  </si>
  <si>
    <t>64271101R</t>
  </si>
  <si>
    <t>Výlevka MIRA se sklopnou plastovou mřížkou, bílá</t>
  </si>
  <si>
    <t>725845111RT1</t>
  </si>
  <si>
    <t>Baterie sprchová nástěnná ruční, bez příslušenství, standardní</t>
  </si>
  <si>
    <t>725823111RT1</t>
  </si>
  <si>
    <t>Baterie umyvadlová stoján. ruční, bez otvír.odpadu, standardní</t>
  </si>
  <si>
    <t>725823114RT1</t>
  </si>
  <si>
    <t>Baterie dřezová stojánková ruční, bez otvír.odpadu, standardní</t>
  </si>
  <si>
    <t>725835111RT1</t>
  </si>
  <si>
    <t>Baterie nástěnná ruční, bez příslušenství, standardní</t>
  </si>
  <si>
    <t>725810402R00</t>
  </si>
  <si>
    <t>Ventil rohový bez přípoj. trubičky TE 66 G 1/2</t>
  </si>
  <si>
    <t>725859102R00</t>
  </si>
  <si>
    <t>Montáž ventilu odpadního do D 50 mm</t>
  </si>
  <si>
    <t>28654741R</t>
  </si>
  <si>
    <t>HL136N sifon kondenzační DN 40  PP vodorovný odtok, stavební výška 95 mm</t>
  </si>
  <si>
    <t>725860180R00</t>
  </si>
  <si>
    <t>Sifon pračkový HL400, D 40/50 mm nerezový</t>
  </si>
  <si>
    <t>725860202R00</t>
  </si>
  <si>
    <t>Sifon dřezový HL100G, D 40, 50 mm, 6/4"</t>
  </si>
  <si>
    <t>725860213R00</t>
  </si>
  <si>
    <t>Sifon umyvadlový HL132, D 32, 40 mm</t>
  </si>
  <si>
    <t>725860227R00</t>
  </si>
  <si>
    <t>Sifon ke sprchové vaničce PP HL520, D 50 mm</t>
  </si>
  <si>
    <t>725860169R00</t>
  </si>
  <si>
    <t>Zápachová uzávěrka pro pisoáry HL431, D 40,50 mm</t>
  </si>
  <si>
    <t>725539105R00</t>
  </si>
  <si>
    <t>Montáž elektr.ohřívačů, ostatní typy  160 l</t>
  </si>
  <si>
    <t>484387133R</t>
  </si>
  <si>
    <t>Ohřívač vody el.zásobníkový OKCE 200 litrů,stac.</t>
  </si>
  <si>
    <t>998725101R00</t>
  </si>
  <si>
    <t>Přesun hmot pro zařizovací předměty, výšky do 6 m</t>
  </si>
  <si>
    <t>736212108R00</t>
  </si>
  <si>
    <t>Vytápění DEVI, kabely DTIP-18, plocha 10-20 m2</t>
  </si>
  <si>
    <t>998736101R00</t>
  </si>
  <si>
    <t>Přesun hmot pro podlahové vytápění, výšky do 6 m</t>
  </si>
  <si>
    <t>762083120R00</t>
  </si>
  <si>
    <t>Profilování zhlaví trámů do 160 cm2</t>
  </si>
  <si>
    <t>762085153R00</t>
  </si>
  <si>
    <t xml:space="preserve">Hoblování tesařských prvků - ručně </t>
  </si>
  <si>
    <t>762311103R00</t>
  </si>
  <si>
    <t>Montáž kotevních želez, příložek, patek, táhel</t>
  </si>
  <si>
    <t>311710171R</t>
  </si>
  <si>
    <t>Kotva pozednice</t>
  </si>
  <si>
    <t>762332110R00</t>
  </si>
  <si>
    <t>Montáž vázaných krovů pravidelných do 120 cm2</t>
  </si>
  <si>
    <t>762332120R00</t>
  </si>
  <si>
    <t>Montáž vázaných krovů pravidelných do 224 cm2</t>
  </si>
  <si>
    <t>60511090R</t>
  </si>
  <si>
    <t>Řezivo SM středové jakost I</t>
  </si>
  <si>
    <t>762341220R00</t>
  </si>
  <si>
    <t>M. bedn.střech rovn. z aglomer.desek šroubováním</t>
  </si>
  <si>
    <t>60715390R</t>
  </si>
  <si>
    <t>Deska dřevovláknitá STEICO roof tl.  20 mm, 1350x600 mm</t>
  </si>
  <si>
    <t>762342203R00</t>
  </si>
  <si>
    <t>Montáž laťování střech, vzdálenost latí 22 - 36 cm</t>
  </si>
  <si>
    <t>762342204R00</t>
  </si>
  <si>
    <t>Montáž kontralatí přibitím</t>
  </si>
  <si>
    <t>60517103R</t>
  </si>
  <si>
    <t>Lať SM/JD 1 pod 25 cm2 délka 400-600 cm</t>
  </si>
  <si>
    <t>762343101R00</t>
  </si>
  <si>
    <t>Montáž roštu pro tepelnou izolaci</t>
  </si>
  <si>
    <t>60515801R</t>
  </si>
  <si>
    <t>Hranol konstrukční masivní KVH NSi 40x60 mm l=5 m, NSi - nepohledový, SM, kvalita S10, vlhkost 15%</t>
  </si>
  <si>
    <t>762341620RT3</t>
  </si>
  <si>
    <t>Bednění okapových říms z palubek pero-drážka, včetně dodávky řeziva, palubky SM tl. 19 mm</t>
  </si>
  <si>
    <t>762911121R00</t>
  </si>
  <si>
    <t>Impregnace řeziva tlakovakuová Bochemit QB</t>
  </si>
  <si>
    <t>762395000R00</t>
  </si>
  <si>
    <t>Spojovací a ochranné prostředky pro střechy</t>
  </si>
  <si>
    <t>763613132RT1</t>
  </si>
  <si>
    <t>M.záklopu stropů z desek do tl.18 mm,P+D,šroubov., bez dodávky desek</t>
  </si>
  <si>
    <t>60726120R</t>
  </si>
  <si>
    <t>Deska dřevoštěpková OSB 3 B - 4PD tl. 15 mm</t>
  </si>
  <si>
    <t>762895000R00</t>
  </si>
  <si>
    <t>Spojovací prostředky pro montáž stropů</t>
  </si>
  <si>
    <t>762991111R00</t>
  </si>
  <si>
    <t>Montáž a demontáž stavebního vrátku</t>
  </si>
  <si>
    <t>762991121R00</t>
  </si>
  <si>
    <t>Pronájem lanového stavebního vrátku</t>
  </si>
  <si>
    <t>den</t>
  </si>
  <si>
    <t>998762102R00</t>
  </si>
  <si>
    <t>Přesun hmot pro tesařské konstrukce, výšky do 12 m</t>
  </si>
  <si>
    <t>764339210R00</t>
  </si>
  <si>
    <t>Lemování z Pz, komínů na vlnité krytině, v ploše</t>
  </si>
  <si>
    <t>764352203R00</t>
  </si>
  <si>
    <t>Žlaby z Pz plechu podokapní půlkruhové, rš 330 mm</t>
  </si>
  <si>
    <t>764359211R00</t>
  </si>
  <si>
    <t>Kotlík z Pz plechu kónický pro trouby D do 100 mm</t>
  </si>
  <si>
    <t>764454202R00</t>
  </si>
  <si>
    <t>Odpadní trouby z Pz plechu, kruhové, D 100 mm</t>
  </si>
  <si>
    <t>764410240RT2</t>
  </si>
  <si>
    <t>Oplechování parapetů včetně rohů Pz, rš 250 mm, lepení Enkolitem</t>
  </si>
  <si>
    <t>764341230R00</t>
  </si>
  <si>
    <t>Lemování trub Pz, vlnitá krytina, D do 160 mm</t>
  </si>
  <si>
    <t>764341240R00</t>
  </si>
  <si>
    <t>Lemování trub Pz, vlnitá krytina, D do 200 mm</t>
  </si>
  <si>
    <t>998764102R00</t>
  </si>
  <si>
    <t>Přesun hmot pro klempířské konstr., výšky do 12 m</t>
  </si>
  <si>
    <t>765312611R00</t>
  </si>
  <si>
    <t>Krytina Stodo 12 střech jednoduchých, režná</t>
  </si>
  <si>
    <t>765312614R00</t>
  </si>
  <si>
    <t>Příplat.za tašky pro připojení hřebene,Stodo režná</t>
  </si>
  <si>
    <t>765312617R00</t>
  </si>
  <si>
    <t>Přiřezání a uchycení tašek, Stodo 12</t>
  </si>
  <si>
    <t>765312631R00</t>
  </si>
  <si>
    <t>Hřeben s větracím pásem kovovým, režný</t>
  </si>
  <si>
    <t>765312661R00</t>
  </si>
  <si>
    <t>Ukončení plochy taškami okraj.levými,Stodo,režná</t>
  </si>
  <si>
    <t>765312664R00</t>
  </si>
  <si>
    <t>Ukončení plochy taškami okraj.pravými,Stodo,režná</t>
  </si>
  <si>
    <t>765312674R00</t>
  </si>
  <si>
    <t>Střešní lávka, rošt 800 x 250 mm</t>
  </si>
  <si>
    <t>765312682R00</t>
  </si>
  <si>
    <t>Taška prostupová s nástav.pro anténu,Stodo,režná</t>
  </si>
  <si>
    <t>765312687R00</t>
  </si>
  <si>
    <t>Taška prostupová s nástavcem odvětrání,Stodo,režná</t>
  </si>
  <si>
    <t>765312685R00</t>
  </si>
  <si>
    <t>Pás ochranný větrací okapní 500/10cm plast,Tondach</t>
  </si>
  <si>
    <t>765312696R00</t>
  </si>
  <si>
    <t>Mřížka ochranná větrací 100/5,5 cm jednoduchá</t>
  </si>
  <si>
    <t>765901106R00</t>
  </si>
  <si>
    <t>Fólie podstřeš.Tondach Tuning Fol Mono double tape</t>
  </si>
  <si>
    <t>998765102R00</t>
  </si>
  <si>
    <t>Přesun hmot pro krytiny tvrdé, výšky do 12 m</t>
  </si>
  <si>
    <t>766624042R00</t>
  </si>
  <si>
    <t>Montáž střešních oken rozměr 78/98 - 118 cm</t>
  </si>
  <si>
    <t>766624047R00</t>
  </si>
  <si>
    <t>Montáž zateplovací sady pro střešní okna</t>
  </si>
  <si>
    <t>6114050056R</t>
  </si>
  <si>
    <t>Okno střešní GLU 0066 MK06 š. 78 x v. 118 cm Velux</t>
  </si>
  <si>
    <t>611403056R</t>
  </si>
  <si>
    <t>Lemování okna Velux EDW 2000 MK06   78 x 118 cm, se zateplovací sadou, pro profilovou krytinu, šedá manžeta</t>
  </si>
  <si>
    <t>28323406R</t>
  </si>
  <si>
    <t>Fólie parotěsná PE Velux BBX 0000 MK06 78 x 118 cm</t>
  </si>
  <si>
    <t>766624046R00</t>
  </si>
  <si>
    <t>Montáž střešních oken rozměr 66/118 cm</t>
  </si>
  <si>
    <t>611407165R</t>
  </si>
  <si>
    <t>Výlez střešní Roto WDA R35 K WD Al  6/11 65x118 cm</t>
  </si>
  <si>
    <t>766661112R00</t>
  </si>
  <si>
    <t>Montáž dveří do zárubně,otevíravých 1kř.do 0,8 m</t>
  </si>
  <si>
    <t>611601201R</t>
  </si>
  <si>
    <t>Dveře vnitřní CPL 0,2 KLASIK plné 1kř. 60x197 cm, 16 dekorů</t>
  </si>
  <si>
    <t>611601202R</t>
  </si>
  <si>
    <t>Dveře vnitřní CPL 0,2 KLASIK plné 1kř. 70x197 cm, 16 dekorů</t>
  </si>
  <si>
    <t>611601203R</t>
  </si>
  <si>
    <t>Dveře vnitřní CPL 0,2 KLASIK plné 1kř. 80x197 cm, 16 dekorů</t>
  </si>
  <si>
    <t>766661122R00</t>
  </si>
  <si>
    <t>Montáž dveří do zárubně,otevíravých 1kř.nad 0,8 m</t>
  </si>
  <si>
    <t>611601204R</t>
  </si>
  <si>
    <t>Dveře vnitřní CPL 0,2 KLASIK plné 1kř. 90x197 cm, 16 dekorů</t>
  </si>
  <si>
    <t>766661422R00</t>
  </si>
  <si>
    <t>Montáž dveří protipožárních 1kříd. nad 80 cm</t>
  </si>
  <si>
    <t>61165612R</t>
  </si>
  <si>
    <t>Dveře protipožární EW15 plné 90x197 cm CPL 0,2</t>
  </si>
  <si>
    <t>766670021R00</t>
  </si>
  <si>
    <t>Montáž kliky a štítku</t>
  </si>
  <si>
    <t>54914636R</t>
  </si>
  <si>
    <t>Dveřní kování  klíč</t>
  </si>
  <si>
    <t>54914637R</t>
  </si>
  <si>
    <t>Dveřní kování WC zámek</t>
  </si>
  <si>
    <t>766669921R00</t>
  </si>
  <si>
    <t>Montáž zámku</t>
  </si>
  <si>
    <t>54926045R</t>
  </si>
  <si>
    <t>Zámek stavební vložkový typ 24026 (80 mm)  L/P</t>
  </si>
  <si>
    <t>766711001R00</t>
  </si>
  <si>
    <t>Montáž oken a balkonových dveří s vypěněním</t>
  </si>
  <si>
    <t>766711021RT3</t>
  </si>
  <si>
    <t>Montáž vstupních dveří s vypěněním, na úchytky a chem. maltu (do křehkých materiálů)</t>
  </si>
  <si>
    <t>766711097R00</t>
  </si>
  <si>
    <t>Podkladní tepelně izolační profil výšky do 200 mm</t>
  </si>
  <si>
    <t>766601229RT3</t>
  </si>
  <si>
    <t>Těsnění oken.spáry,parapet,PT folie+PP folie+páska, PT folie š.100 mm; PP folie š.100 mm+páska tl.6 mm</t>
  </si>
  <si>
    <t>O/02</t>
  </si>
  <si>
    <t>Okno plastové jednodílné 100 x 108,3 cm OS</t>
  </si>
  <si>
    <t>O/03</t>
  </si>
  <si>
    <t>Okno plastové 2dílné se sloupkem 175 x 150 cm OS/O</t>
  </si>
  <si>
    <t>O/04</t>
  </si>
  <si>
    <t>O/05</t>
  </si>
  <si>
    <t>Okno plastové 2dílné se sloupkem 125 x 150 cm OS/O</t>
  </si>
  <si>
    <t>D2</t>
  </si>
  <si>
    <t>Dveře plastové 1křídlové 110x207 cm O</t>
  </si>
  <si>
    <t>766810010RAB</t>
  </si>
  <si>
    <t>Kuchyňské linky dodávka a montáž, linka 150 cm</t>
  </si>
  <si>
    <t>998766101R00</t>
  </si>
  <si>
    <t>Přesun hmot pro truhlářské konstr., výšky do 6 m</t>
  </si>
  <si>
    <t>767221120R00</t>
  </si>
  <si>
    <t>Montáž zábradlí schod.z trubek, do zdiva, do 25 kg</t>
  </si>
  <si>
    <t>55314050R</t>
  </si>
  <si>
    <t>Zábradlí schodišťové ocelové</t>
  </si>
  <si>
    <t>767995102R00</t>
  </si>
  <si>
    <t>Výroba a montáž kov. atypických konstr. do 10 kg, kotvící věncové táhla</t>
  </si>
  <si>
    <t>13358528R</t>
  </si>
  <si>
    <t>Ocel pásová jakost S235  80x5,0 mm, 11375</t>
  </si>
  <si>
    <t>998767101R00</t>
  </si>
  <si>
    <t>Přesun hmot pro zámečnické konstr., výšky do 6 m</t>
  </si>
  <si>
    <t>771101101R00</t>
  </si>
  <si>
    <t>Vysávání podlah prům.vysavačem pro pokládku dlažby</t>
  </si>
  <si>
    <t>771101210R00</t>
  </si>
  <si>
    <t>Penetrace podkladu pod dlažby</t>
  </si>
  <si>
    <t>771275511R00</t>
  </si>
  <si>
    <t>Montáž keram.dlaždic a schodovek na stupnice,TM</t>
  </si>
  <si>
    <t>771275521R00</t>
  </si>
  <si>
    <t>Montáž keramických dlaždic na podstupnice, TM</t>
  </si>
  <si>
    <t>771479001R00</t>
  </si>
  <si>
    <t>Řezání dlaždic keramických pro schodiště</t>
  </si>
  <si>
    <t>771277808R00</t>
  </si>
  <si>
    <t>Hrana stupně profil TREP - S výšky 10 mm</t>
  </si>
  <si>
    <t>771475014RW1</t>
  </si>
  <si>
    <t>Obklad soklíků keram.rovných, tmel,výška 10 cm, AD 590 (flex.lepidlo), GF DRY (spár.hmota), RAKO</t>
  </si>
  <si>
    <t>Řezání dlaždic keramických pro soklíky</t>
  </si>
  <si>
    <t>771575109RW1</t>
  </si>
  <si>
    <t>Montáž podlah keram.,hladké, tmel, 30x30 cm, AD 590 (flex.lepidlo), GF DRY (spár.hmota), RAKO</t>
  </si>
  <si>
    <t>597623142R</t>
  </si>
  <si>
    <t>Dlaždice 30x30 Color Two šedá mat</t>
  </si>
  <si>
    <t>771579791R00</t>
  </si>
  <si>
    <t>Příplatek za plochu podlah keram. do 5 m2 jednotl.</t>
  </si>
  <si>
    <t>771578011R00</t>
  </si>
  <si>
    <t>Spára podlaha - stěna, silikonem</t>
  </si>
  <si>
    <t>998771102R00</t>
  </si>
  <si>
    <t>Přesun hmot pro podlahy z dlaždic, výšky do 12 m</t>
  </si>
  <si>
    <t>775413121R00</t>
  </si>
  <si>
    <t>Podlahové lišty připevněné vruty, DB 6/1,5 cm</t>
  </si>
  <si>
    <t>775541400R00</t>
  </si>
  <si>
    <t>Položení podlah lamelových se zámkovým spojem</t>
  </si>
  <si>
    <t>61193703R</t>
  </si>
  <si>
    <t>Podlaha laminát. Emotion Classic 32 1-lam tl. 8 mm, 1292x193 mm, zátěž 32</t>
  </si>
  <si>
    <t>775542011R00</t>
  </si>
  <si>
    <t>Fólie PE pod lamelové podlahy</t>
  </si>
  <si>
    <t>775542022R00</t>
  </si>
  <si>
    <t>Podložka Mirelon 3 mm pod lamelové podlahy</t>
  </si>
  <si>
    <t>775981112R00</t>
  </si>
  <si>
    <t>Lišta hliníková přechod.,stejná výška vlys.podlah.</t>
  </si>
  <si>
    <t>998775101R00</t>
  </si>
  <si>
    <t>Přesun hmot pro podlahy vlysové, výšky do 6 m</t>
  </si>
  <si>
    <t>776971210R00</t>
  </si>
  <si>
    <t>Rohož textilní Rinwell tl. 10 mm</t>
  </si>
  <si>
    <t>776976345R00</t>
  </si>
  <si>
    <t>Náběhový rám Al široký šířky 45 mm</t>
  </si>
  <si>
    <t xml:space="preserve">m     </t>
  </si>
  <si>
    <t>998776101R00</t>
  </si>
  <si>
    <t>Přesun hmot pro podlahy povlakové, výšky do 6 m</t>
  </si>
  <si>
    <t>781101210R00</t>
  </si>
  <si>
    <t>Penetrace podkladu pod obklady</t>
  </si>
  <si>
    <t>781475114RU2</t>
  </si>
  <si>
    <t>Obklad vnitřní stěn keramický, do tmele, 20x20 cm, Ardex FB9L flex.lep.,Ardex G8S FLEX 1-6 spár.hmota</t>
  </si>
  <si>
    <t>597813601R</t>
  </si>
  <si>
    <t>Obkládačka 20x20 bílá lesk, Color One</t>
  </si>
  <si>
    <t>781497111R00</t>
  </si>
  <si>
    <t xml:space="preserve">Lišta hliníková ukončovacích k obkladům </t>
  </si>
  <si>
    <t>781497121R00</t>
  </si>
  <si>
    <t xml:space="preserve">Lišta hliníková rohová k obkladům </t>
  </si>
  <si>
    <t>998781101R00</t>
  </si>
  <si>
    <t>Přesun hmot pro obklady keramické, výšky do 6 m</t>
  </si>
  <si>
    <t>783726200R00</t>
  </si>
  <si>
    <t>Nátěr synt. lazurovací tesařských konstr. 2x lak</t>
  </si>
  <si>
    <t>784011121R00</t>
  </si>
  <si>
    <t>Broušení štuků a nových omítek</t>
  </si>
  <si>
    <t>784011111R00</t>
  </si>
  <si>
    <t>Oprášení/ometení podkladu</t>
  </si>
  <si>
    <t>784011222RT2</t>
  </si>
  <si>
    <t>Zakrytí podlah, včetně papírové lepenky</t>
  </si>
  <si>
    <t>784191101R00</t>
  </si>
  <si>
    <t>Penetrace podkladu univerzální Primalex 1x</t>
  </si>
  <si>
    <t>784195112R00</t>
  </si>
  <si>
    <t>Malba Primalex Standard, bílá, bez penetrace, 2 x</t>
  </si>
  <si>
    <t>210</t>
  </si>
  <si>
    <t>Elektromontáže, viz. samostatný list rozpočtu</t>
  </si>
  <si>
    <t>kpl</t>
  </si>
  <si>
    <t>240</t>
  </si>
  <si>
    <t>Vzduchotechnika, viz. samostatný list rozpočtu</t>
  </si>
  <si>
    <t>005111020R</t>
  </si>
  <si>
    <t>Vytyčení stavby</t>
  </si>
  <si>
    <t>Soubor</t>
  </si>
  <si>
    <t>004111020R</t>
  </si>
  <si>
    <t xml:space="preserve">Vypracování dílenské dokumentace </t>
  </si>
  <si>
    <t>005121010R</t>
  </si>
  <si>
    <t>Zařízení staveniště</t>
  </si>
  <si>
    <t>005211080R</t>
  </si>
  <si>
    <t xml:space="preserve">Bezpečnostní a hygienická opatření na staveništi </t>
  </si>
  <si>
    <t>005241010R</t>
  </si>
  <si>
    <t xml:space="preserve">Dokumentace skutečného provedení </t>
  </si>
  <si>
    <t>005241020R</t>
  </si>
  <si>
    <t xml:space="preserve">Geodetické zaměření skutečného provedení  </t>
  </si>
  <si>
    <t>005124010R</t>
  </si>
  <si>
    <t>Rozbor vody</t>
  </si>
  <si>
    <t/>
  </si>
  <si>
    <t>SUM</t>
  </si>
  <si>
    <t>POPUZIV</t>
  </si>
  <si>
    <t>END</t>
  </si>
  <si>
    <t>p.č.</t>
  </si>
  <si>
    <t>položka</t>
  </si>
  <si>
    <t>m.j.</t>
  </si>
  <si>
    <t>počet</t>
  </si>
  <si>
    <t>cena/j.</t>
  </si>
  <si>
    <t>cena celkem</t>
  </si>
  <si>
    <t>Úprava rozvaděče měření RE – dle výkr. č. E 5</t>
  </si>
  <si>
    <t>ks</t>
  </si>
  <si>
    <t>Úprava a přezbrojení rozvaděče RH – dle výkr. č. E 5</t>
  </si>
  <si>
    <t>Nový rozvaděč přístavby RPK – dle výkr. č. E 6</t>
  </si>
  <si>
    <t>Výměna pojistek 3x63A v pojistkové skříni ČEZ</t>
  </si>
  <si>
    <t>Jednopólový spínač 1 - 10A/250V, komplet</t>
  </si>
  <si>
    <t>Jednopólový spínač se signálkou 1S – 10A/250V, komplet</t>
  </si>
  <si>
    <t>Sériový spínač 5 – 10A/250V, komplet</t>
  </si>
  <si>
    <t>Přepínač střídavý 6 - 10A/250V, komplet</t>
  </si>
  <si>
    <t>Přepínač křížový 7 - 10A/250V, komplet</t>
  </si>
  <si>
    <t>Tlačítkový spínač 10A/250V, komplet</t>
  </si>
  <si>
    <t>Senzorový pohybový spínač 10A/250V, IP44 komplet</t>
  </si>
  <si>
    <t>Sporáková přípojka před boiler 10A/250V, komplet</t>
  </si>
  <si>
    <t xml:space="preserve">Zásuvka jednonásobná 16A/250V, komplet </t>
  </si>
  <si>
    <t>Zásuvka dvojnásobná s natočenou dutinou 16A/250V, komplet ABB 5513A-C02357</t>
  </si>
  <si>
    <t>Stropní svítidlo</t>
  </si>
  <si>
    <t>Stropní svítidlo IP44</t>
  </si>
  <si>
    <t>Nástěnné svítidlo</t>
  </si>
  <si>
    <t>Nástěnné svítidlo venkovní IP44</t>
  </si>
  <si>
    <t>Připojení el. podlahového topení</t>
  </si>
  <si>
    <t>Připojení el. automatického splachování</t>
  </si>
  <si>
    <t>Kabel   CYKY-O  3 x 1,5</t>
  </si>
  <si>
    <t>Kabel   CYKY-J  3 x 1,5</t>
  </si>
  <si>
    <t>Kabel   CYKY-J  3 x 2,5</t>
  </si>
  <si>
    <t>Kabel   CYKY-J  5 x 6</t>
  </si>
  <si>
    <t>Zemnící vodič FeZn pr. 10 mm</t>
  </si>
  <si>
    <t>Vodič  CYA  4 žl./zel.</t>
  </si>
  <si>
    <t>Trubkování pro TV – ohebná trubka ø 25 mm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</si>
  <si>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2"/>
        <color theme="1"/>
        <rFont val="Calibri"/>
        <family val="2"/>
        <charset val="238"/>
        <scheme val="minor"/>
      </rPr>
      <t>koax kabel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</si>
  <si>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2"/>
        <color theme="1"/>
        <rFont val="Calibri"/>
        <family val="2"/>
        <charset val="238"/>
        <scheme val="minor"/>
      </rPr>
      <t>TV router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</si>
  <si>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2"/>
        <color theme="1"/>
        <rFont val="Calibri"/>
        <family val="2"/>
        <charset val="238"/>
        <scheme val="minor"/>
      </rPr>
      <t>přístrojová krabice</t>
    </r>
  </si>
  <si>
    <t xml:space="preserve">Trubkování pro datové rozvody od RACK 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</si>
  <si>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2"/>
        <color theme="1"/>
        <rFont val="Calibri"/>
        <family val="2"/>
        <charset val="238"/>
        <scheme val="minor"/>
      </rPr>
      <t>data kabel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</si>
  <si>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2"/>
        <color theme="1"/>
        <rFont val="Calibri"/>
        <family val="2"/>
        <charset val="238"/>
        <scheme val="minor"/>
      </rPr>
      <t>ohebná trubka ø 25 mm</t>
    </r>
  </si>
  <si>
    <t>Krabice, svorky a další instal. materiál</t>
  </si>
  <si>
    <t>Spojovací a těsnící materiál</t>
  </si>
  <si>
    <t xml:space="preserve"> -  demontáž stávající el. instalace</t>
  </si>
  <si>
    <t>hod</t>
  </si>
  <si>
    <t xml:space="preserve"> -  zjištění stávajícího stavu el. instalace</t>
  </si>
  <si>
    <t xml:space="preserve"> -  zjištění a odpojení demontovaných obvodů</t>
  </si>
  <si>
    <t>Zemnící pásek FeZn 30/4 mm</t>
  </si>
  <si>
    <t>FeZn vodič ø 10mm ke svorce ZK</t>
  </si>
  <si>
    <t>Nerez vodič ø 8 mm připojení klimajednotky</t>
  </si>
  <si>
    <t>Svorky SR</t>
  </si>
  <si>
    <t xml:space="preserve">Vodič AlMgSi ø 8 mm vč. svorek SS, SO, SK </t>
  </si>
  <si>
    <t>2 svody ø 8 mm ukončeny ve zkušební svorce</t>
  </si>
  <si>
    <t>Přípravné a pomocné práce mimo specifikaci (průrazy, vrtání)</t>
  </si>
  <si>
    <t>Připojení TZB zařízení</t>
  </si>
  <si>
    <t>Koordinace s ostatními profesemi</t>
  </si>
  <si>
    <t>Certifikované utěsnění prostupů</t>
  </si>
  <si>
    <t>Kabelové štítky</t>
  </si>
  <si>
    <t>Revize</t>
  </si>
  <si>
    <t>Zajištění dokumentace pro údržbu</t>
  </si>
  <si>
    <t>Proškolení obsluhy</t>
  </si>
  <si>
    <t>13. Specifikace</t>
  </si>
  <si>
    <t>Zařízení č.1 – Větrání zázemí hasičské zbrojnice</t>
  </si>
  <si>
    <t>1.1</t>
  </si>
  <si>
    <t>Ventilátor</t>
  </si>
  <si>
    <t>RK 200</t>
  </si>
  <si>
    <t>Elektrodesign</t>
  </si>
  <si>
    <t>100W, 230 V, 0,4A</t>
  </si>
  <si>
    <t xml:space="preserve"> + regulátor REB 1</t>
  </si>
  <si>
    <t xml:space="preserve"> + spojovací manžety VBM 200</t>
  </si>
  <si>
    <t>1.2</t>
  </si>
  <si>
    <t>RK 160</t>
  </si>
  <si>
    <t>68W, 230V, 0,3A</t>
  </si>
  <si>
    <t xml:space="preserve"> + spojovací manžety VBM 160</t>
  </si>
  <si>
    <t>1.3</t>
  </si>
  <si>
    <t>EB 100 N T</t>
  </si>
  <si>
    <t>28W, 230V</t>
  </si>
  <si>
    <t>1.4</t>
  </si>
  <si>
    <t>Zpětná klapka</t>
  </si>
  <si>
    <r>
      <t></t>
    </r>
    <r>
      <rPr>
        <sz val="10"/>
        <rFont val="Arial CE"/>
        <charset val="238"/>
      </rPr>
      <t>200</t>
    </r>
  </si>
  <si>
    <t>potrubní, samočinná</t>
  </si>
  <si>
    <t>instalovat do stoupačky výfuku z klubovny těsně pod střechu</t>
  </si>
  <si>
    <t>1.5</t>
  </si>
  <si>
    <r>
      <t></t>
    </r>
    <r>
      <rPr>
        <sz val="10"/>
        <rFont val="Arial CE"/>
        <charset val="238"/>
      </rPr>
      <t>160</t>
    </r>
  </si>
  <si>
    <t>jeden kus instalovat do stoupačky výfuku z hygienických zařízení těsně pod střechu</t>
  </si>
  <si>
    <t>1.6</t>
  </si>
  <si>
    <r>
      <t></t>
    </r>
    <r>
      <rPr>
        <sz val="10"/>
        <rFont val="Arial CE"/>
        <charset val="238"/>
      </rPr>
      <t>100</t>
    </r>
  </si>
  <si>
    <t>1.7</t>
  </si>
  <si>
    <t>Stříška</t>
  </si>
  <si>
    <t>1.8</t>
  </si>
  <si>
    <t>1.9</t>
  </si>
  <si>
    <t>Talířový ventil</t>
  </si>
  <si>
    <r>
      <t></t>
    </r>
    <r>
      <rPr>
        <sz val="10"/>
        <rFont val="Arial CE"/>
        <charset val="238"/>
      </rPr>
      <t>125</t>
    </r>
  </si>
  <si>
    <t>odsávací</t>
  </si>
  <si>
    <t>1.10</t>
  </si>
  <si>
    <t>1.11</t>
  </si>
  <si>
    <t>Vyústka do kruhového potrubí</t>
  </si>
  <si>
    <t>525x75</t>
  </si>
  <si>
    <t>s regulací</t>
  </si>
  <si>
    <t>1.12</t>
  </si>
  <si>
    <t>Tlumič hluku</t>
  </si>
  <si>
    <r>
      <t></t>
    </r>
    <r>
      <rPr>
        <sz val="10"/>
        <rFont val="Arial CE"/>
        <charset val="238"/>
      </rPr>
      <t>200/900</t>
    </r>
  </si>
  <si>
    <t>1.13</t>
  </si>
  <si>
    <r>
      <t></t>
    </r>
    <r>
      <rPr>
        <sz val="10"/>
        <rFont val="Arial CE"/>
        <charset val="238"/>
      </rPr>
      <t>160/900</t>
    </r>
  </si>
  <si>
    <t>1.14</t>
  </si>
  <si>
    <t>Ohebná hadice</t>
  </si>
  <si>
    <t>sono</t>
  </si>
  <si>
    <t>bm</t>
  </si>
  <si>
    <t>1.15</t>
  </si>
  <si>
    <t>1.16</t>
  </si>
  <si>
    <t>Spiro potrubí</t>
  </si>
  <si>
    <t>1.17</t>
  </si>
  <si>
    <t>1.18</t>
  </si>
  <si>
    <t>1.19</t>
  </si>
  <si>
    <t>Tepelná izolace</t>
  </si>
  <si>
    <t>tl. 10mm</t>
  </si>
  <si>
    <t>K-flex H Duct</t>
  </si>
  <si>
    <t>Izoltech</t>
  </si>
  <si>
    <r>
      <t>m</t>
    </r>
    <r>
      <rPr>
        <vertAlign val="superscript"/>
        <sz val="10"/>
        <rFont val="Arial CE"/>
        <family val="2"/>
        <charset val="238"/>
      </rPr>
      <t>2</t>
    </r>
  </si>
  <si>
    <t>izolovat obě stoupačky</t>
  </si>
  <si>
    <t>1.20</t>
  </si>
  <si>
    <t>Regulační klapka</t>
  </si>
  <si>
    <t>ruční</t>
  </si>
  <si>
    <t>1.21</t>
  </si>
  <si>
    <t>Neobsazeno</t>
  </si>
  <si>
    <t>Tvarovky</t>
  </si>
  <si>
    <t>1.22</t>
  </si>
  <si>
    <t>Nástavec</t>
  </si>
  <si>
    <t>525x75/300+</t>
  </si>
  <si>
    <t>1.23</t>
  </si>
  <si>
    <t>Oblouk</t>
  </si>
  <si>
    <r>
      <t></t>
    </r>
    <r>
      <rPr>
        <sz val="10"/>
        <rFont val="Arial CE"/>
        <charset val="238"/>
      </rPr>
      <t>200/-90</t>
    </r>
  </si>
  <si>
    <t>1.24</t>
  </si>
  <si>
    <r>
      <t></t>
    </r>
    <r>
      <rPr>
        <sz val="10"/>
        <rFont val="Arial CE"/>
        <charset val="238"/>
      </rPr>
      <t>200/-45</t>
    </r>
  </si>
  <si>
    <t>1.25</t>
  </si>
  <si>
    <t>Rozbočka</t>
  </si>
  <si>
    <r>
      <t></t>
    </r>
    <r>
      <rPr>
        <sz val="10"/>
        <rFont val="Arial CE"/>
        <charset val="238"/>
      </rPr>
      <t>200-</t>
    </r>
    <r>
      <rPr>
        <sz val="10"/>
        <rFont val="Symbol"/>
        <charset val="2"/>
      </rPr>
      <t></t>
    </r>
    <r>
      <rPr>
        <sz val="10"/>
        <rFont val="Arial CE"/>
        <charset val="238"/>
      </rPr>
      <t>200-</t>
    </r>
    <r>
      <rPr>
        <sz val="10"/>
        <rFont val="Symbol"/>
        <charset val="2"/>
      </rPr>
      <t></t>
    </r>
    <r>
      <rPr>
        <sz val="10"/>
        <rFont val="Arial CE"/>
        <charset val="238"/>
      </rPr>
      <t>200</t>
    </r>
  </si>
  <si>
    <r>
      <t>45</t>
    </r>
    <r>
      <rPr>
        <vertAlign val="superscript"/>
        <sz val="10"/>
        <rFont val="Arial CE"/>
        <family val="2"/>
        <charset val="238"/>
      </rPr>
      <t>o</t>
    </r>
  </si>
  <si>
    <t>dno zaslepit a napojit na ZTI – odvod kondenzátu</t>
  </si>
  <si>
    <t>1.26</t>
  </si>
  <si>
    <r>
      <t></t>
    </r>
    <r>
      <rPr>
        <sz val="10"/>
        <rFont val="Arial CE"/>
        <charset val="238"/>
      </rPr>
      <t>100/-90</t>
    </r>
  </si>
  <si>
    <t>1.27</t>
  </si>
  <si>
    <r>
      <t></t>
    </r>
    <r>
      <rPr>
        <sz val="10"/>
        <rFont val="Arial CE"/>
        <charset val="238"/>
      </rPr>
      <t>160-</t>
    </r>
    <r>
      <rPr>
        <sz val="10"/>
        <rFont val="Symbol"/>
        <charset val="2"/>
      </rPr>
      <t></t>
    </r>
    <r>
      <rPr>
        <sz val="10"/>
        <rFont val="Arial CE"/>
        <charset val="238"/>
      </rPr>
      <t>160-</t>
    </r>
    <r>
      <rPr>
        <sz val="10"/>
        <rFont val="Symbol"/>
        <charset val="2"/>
      </rPr>
      <t></t>
    </r>
    <r>
      <rPr>
        <sz val="10"/>
        <rFont val="Arial CE"/>
        <charset val="238"/>
      </rPr>
      <t>100</t>
    </r>
  </si>
  <si>
    <t>1.28</t>
  </si>
  <si>
    <t>Přechod</t>
  </si>
  <si>
    <r>
      <t></t>
    </r>
    <r>
      <rPr>
        <sz val="10"/>
        <rFont val="Arial CE"/>
        <charset val="238"/>
      </rPr>
      <t>160-</t>
    </r>
    <r>
      <rPr>
        <sz val="10"/>
        <rFont val="Symbol"/>
        <charset val="2"/>
      </rPr>
      <t></t>
    </r>
    <r>
      <rPr>
        <sz val="10"/>
        <rFont val="Arial CE"/>
        <charset val="238"/>
      </rPr>
      <t>125</t>
    </r>
  </si>
  <si>
    <t>1.29</t>
  </si>
  <si>
    <r>
      <t></t>
    </r>
    <r>
      <rPr>
        <sz val="10"/>
        <rFont val="Arial CE"/>
        <charset val="238"/>
      </rPr>
      <t>160-</t>
    </r>
    <r>
      <rPr>
        <sz val="10"/>
        <rFont val="Symbol"/>
        <charset val="2"/>
      </rPr>
      <t></t>
    </r>
    <r>
      <rPr>
        <sz val="10"/>
        <rFont val="Arial CE"/>
        <charset val="238"/>
      </rPr>
      <t>160-</t>
    </r>
    <r>
      <rPr>
        <sz val="10"/>
        <rFont val="Symbol"/>
        <charset val="2"/>
      </rPr>
      <t></t>
    </r>
    <r>
      <rPr>
        <sz val="10"/>
        <rFont val="Arial CE"/>
        <charset val="238"/>
      </rPr>
      <t>160</t>
    </r>
  </si>
  <si>
    <t>1.30</t>
  </si>
  <si>
    <r>
      <t></t>
    </r>
    <r>
      <rPr>
        <sz val="10"/>
        <rFont val="Arial CE"/>
        <charset val="238"/>
      </rPr>
      <t>160/-90</t>
    </r>
  </si>
  <si>
    <t>1.31</t>
  </si>
  <si>
    <r>
      <t></t>
    </r>
    <r>
      <rPr>
        <sz val="10"/>
        <rFont val="Arial CE"/>
        <charset val="238"/>
      </rPr>
      <t>160/-30</t>
    </r>
  </si>
  <si>
    <t>1.32</t>
  </si>
  <si>
    <r>
      <t></t>
    </r>
    <r>
      <rPr>
        <sz val="10"/>
        <rFont val="Arial CE"/>
        <charset val="238"/>
      </rPr>
      <t>160/-45</t>
    </r>
  </si>
  <si>
    <t>1.33</t>
  </si>
  <si>
    <t>1.34</t>
  </si>
  <si>
    <t>Závěsový, těsnící a montážní materiál</t>
  </si>
  <si>
    <t>1.35</t>
  </si>
  <si>
    <t>Montáž a kompletace zařízení č. 1</t>
  </si>
  <si>
    <t>Zařízení č.2 – Vytápění</t>
  </si>
  <si>
    <t>2.1</t>
  </si>
  <si>
    <t>Venkovní jednotka</t>
  </si>
  <si>
    <t>5MXM90N</t>
  </si>
  <si>
    <t>Daikin</t>
  </si>
  <si>
    <t>230V, 50Hz, rozběhový 11,8A, jištění 30A</t>
  </si>
  <si>
    <t>2.2</t>
  </si>
  <si>
    <t>Vnitřní jednotka</t>
  </si>
  <si>
    <t>FTXA35AW</t>
  </si>
  <si>
    <t>3,5kW</t>
  </si>
  <si>
    <t>2.3</t>
  </si>
  <si>
    <t>CTXA15AW</t>
  </si>
  <si>
    <t>1,5kW</t>
  </si>
  <si>
    <t>2.4</t>
  </si>
  <si>
    <t>Cu potrubí</t>
  </si>
  <si>
    <t>2.5</t>
  </si>
  <si>
    <t>Odvod kondenzátu</t>
  </si>
  <si>
    <t>2.6</t>
  </si>
  <si>
    <t>2.7</t>
  </si>
  <si>
    <t>Montáž a kompletace zařízení č. 2</t>
  </si>
  <si>
    <t>Přívod vzduchu</t>
  </si>
  <si>
    <t>Fresh 80 TL-F dBS</t>
  </si>
  <si>
    <t>Nativa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</si>
</sst>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&quot; Kč&quot;"/>
    <numFmt numFmtId="166" formatCode="mmm\ dd"/>
  </numFmts>
  <fonts count="2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Symbol"/>
      <family val="1"/>
      <charset val="2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Symbol"/>
      <charset val="2"/>
    </font>
    <font>
      <vertAlign val="superscript"/>
      <sz val="10"/>
      <name val="Arial CE"/>
      <family val="2"/>
      <charset val="238"/>
    </font>
    <font>
      <sz val="10"/>
      <name val="Arial"/>
      <family val="2"/>
      <charset val="238"/>
    </font>
    <font>
      <sz val="10"/>
      <color indexed="10"/>
      <name val="Arial CE"/>
      <family val="2"/>
      <charset val="238"/>
    </font>
    <font>
      <sz val="10"/>
      <color indexed="10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65">
    <xf numFmtId="0" fontId="0" fillId="0" borderId="0" xfId="0"/>
    <xf numFmtId="0" fontId="0" fillId="0" borderId="0" xfId="0" applyAlignment="1"/>
    <xf numFmtId="14" fontId="4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indent="1"/>
    </xf>
    <xf numFmtId="49" fontId="6" fillId="2" borderId="0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49" fontId="8" fillId="2" borderId="6" xfId="0" applyNumberFormat="1" applyFont="1" applyFill="1" applyBorder="1" applyAlignment="1">
      <alignment horizontal="left" vertical="center"/>
    </xf>
    <xf numFmtId="0" fontId="8" fillId="2" borderId="6" xfId="0" applyFont="1" applyFill="1" applyBorder="1"/>
    <xf numFmtId="0" fontId="8" fillId="2" borderId="6" xfId="0" applyFont="1" applyFill="1" applyBorder="1" applyAlignment="1"/>
    <xf numFmtId="0" fontId="8" fillId="2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3" borderId="6" xfId="0" applyNumberFormat="1" applyFont="1" applyFill="1" applyBorder="1" applyAlignment="1" applyProtection="1">
      <alignment horizontal="right" vertical="center"/>
      <protection locked="0"/>
    </xf>
    <xf numFmtId="49" fontId="8" fillId="3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0" fontId="5" fillId="2" borderId="11" xfId="0" applyFont="1" applyFill="1" applyBorder="1" applyAlignment="1">
      <alignment horizontal="left" vertical="center" indent="1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4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4" fillId="2" borderId="30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4" fillId="2" borderId="29" xfId="0" applyFont="1" applyFill="1" applyBorder="1" applyAlignment="1">
      <alignment horizontal="center" vertical="center" wrapText="1"/>
    </xf>
    <xf numFmtId="49" fontId="7" fillId="0" borderId="3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vertical="center"/>
    </xf>
    <xf numFmtId="4" fontId="7" fillId="0" borderId="27" xfId="0" applyNumberFormat="1" applyFont="1" applyBorder="1" applyAlignment="1">
      <alignment horizontal="center" vertical="center"/>
    </xf>
    <xf numFmtId="4" fontId="7" fillId="0" borderId="27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4" borderId="33" xfId="0" applyNumberFormat="1" applyFont="1" applyFill="1" applyBorder="1" applyAlignment="1">
      <alignment horizontal="center"/>
    </xf>
    <xf numFmtId="4" fontId="7" fillId="4" borderId="33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4" xfId="0" applyNumberFormat="1" applyBorder="1" applyAlignment="1">
      <alignment vertical="center"/>
    </xf>
    <xf numFmtId="49" fontId="0" fillId="0" borderId="35" xfId="0" applyNumberForma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2" borderId="30" xfId="0" applyFill="1" applyBorder="1"/>
    <xf numFmtId="0" fontId="15" fillId="0" borderId="0" xfId="0" applyFont="1"/>
    <xf numFmtId="0" fontId="15" fillId="0" borderId="26" xfId="0" applyFont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29" xfId="0" applyFill="1" applyBorder="1"/>
    <xf numFmtId="49" fontId="0" fillId="2" borderId="29" xfId="0" applyNumberFormat="1" applyFill="1" applyBorder="1"/>
    <xf numFmtId="0" fontId="15" fillId="0" borderId="26" xfId="0" applyNumberFormat="1" applyFont="1" applyBorder="1" applyAlignment="1">
      <alignment vertical="top"/>
    </xf>
    <xf numFmtId="0" fontId="0" fillId="2" borderId="10" xfId="0" applyNumberFormat="1" applyFill="1" applyBorder="1" applyAlignment="1">
      <alignment vertical="top"/>
    </xf>
    <xf numFmtId="0" fontId="15" fillId="0" borderId="28" xfId="0" applyFont="1" applyBorder="1" applyAlignment="1">
      <alignment vertical="top" shrinkToFit="1"/>
    </xf>
    <xf numFmtId="0" fontId="0" fillId="2" borderId="32" xfId="0" applyFill="1" applyBorder="1" applyAlignment="1">
      <alignment vertical="top" shrinkToFit="1"/>
    </xf>
    <xf numFmtId="164" fontId="15" fillId="0" borderId="27" xfId="0" applyNumberFormat="1" applyFont="1" applyBorder="1" applyAlignment="1">
      <alignment vertical="top" shrinkToFit="1"/>
    </xf>
    <xf numFmtId="164" fontId="0" fillId="2" borderId="33" xfId="0" applyNumberFormat="1" applyFill="1" applyBorder="1" applyAlignment="1">
      <alignment vertical="top" shrinkToFit="1"/>
    </xf>
    <xf numFmtId="4" fontId="15" fillId="3" borderId="27" xfId="0" applyNumberFormat="1" applyFont="1" applyFill="1" applyBorder="1" applyAlignment="1" applyProtection="1">
      <alignment vertical="top" shrinkToFit="1"/>
      <protection locked="0"/>
    </xf>
    <xf numFmtId="4" fontId="15" fillId="0" borderId="27" xfId="0" applyNumberFormat="1" applyFont="1" applyBorder="1" applyAlignment="1">
      <alignment vertical="top" shrinkToFit="1"/>
    </xf>
    <xf numFmtId="4" fontId="0" fillId="2" borderId="33" xfId="0" applyNumberFormat="1" applyFill="1" applyBorder="1" applyAlignment="1">
      <alignment vertical="top" shrinkToFit="1"/>
    </xf>
    <xf numFmtId="0" fontId="0" fillId="2" borderId="41" xfId="0" applyFill="1" applyBorder="1"/>
    <xf numFmtId="0" fontId="0" fillId="2" borderId="42" xfId="0" applyFill="1" applyBorder="1" applyAlignment="1">
      <alignment wrapText="1"/>
    </xf>
    <xf numFmtId="0" fontId="0" fillId="2" borderId="43" xfId="0" applyFill="1" applyBorder="1" applyAlignment="1">
      <alignment vertical="top"/>
    </xf>
    <xf numFmtId="49" fontId="0" fillId="2" borderId="43" xfId="0" applyNumberFormat="1" applyFill="1" applyBorder="1" applyAlignment="1">
      <alignment vertical="top"/>
    </xf>
    <xf numFmtId="49" fontId="0" fillId="2" borderId="40" xfId="0" applyNumberFormat="1" applyFill="1" applyBorder="1" applyAlignment="1">
      <alignment vertical="top"/>
    </xf>
    <xf numFmtId="0" fontId="0" fillId="2" borderId="44" xfId="0" applyFill="1" applyBorder="1" applyAlignment="1">
      <alignment vertical="top"/>
    </xf>
    <xf numFmtId="164" fontId="0" fillId="2" borderId="40" xfId="0" applyNumberFormat="1" applyFill="1" applyBorder="1" applyAlignment="1">
      <alignment vertical="top"/>
    </xf>
    <xf numFmtId="4" fontId="0" fillId="2" borderId="40" xfId="0" applyNumberFormat="1" applyFill="1" applyBorder="1" applyAlignment="1">
      <alignment vertical="top"/>
    </xf>
    <xf numFmtId="0" fontId="15" fillId="0" borderId="10" xfId="0" applyFont="1" applyBorder="1" applyAlignment="1">
      <alignment vertical="top"/>
    </xf>
    <xf numFmtId="0" fontId="15" fillId="0" borderId="10" xfId="0" applyNumberFormat="1" applyFont="1" applyBorder="1" applyAlignment="1">
      <alignment vertical="top"/>
    </xf>
    <xf numFmtId="0" fontId="15" fillId="0" borderId="32" xfId="0" applyFont="1" applyBorder="1" applyAlignment="1">
      <alignment vertical="top" shrinkToFit="1"/>
    </xf>
    <xf numFmtId="164" fontId="15" fillId="0" borderId="33" xfId="0" applyNumberFormat="1" applyFont="1" applyBorder="1" applyAlignment="1">
      <alignment vertical="top" shrinkToFit="1"/>
    </xf>
    <xf numFmtId="4" fontId="15" fillId="0" borderId="33" xfId="0" applyNumberFormat="1" applyFont="1" applyBorder="1" applyAlignment="1">
      <alignment vertical="top" shrinkToFit="1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vertical="top"/>
    </xf>
    <xf numFmtId="4" fontId="8" fillId="2" borderId="22" xfId="0" applyNumberFormat="1" applyFont="1" applyFill="1" applyBorder="1" applyAlignment="1">
      <alignment vertical="top"/>
    </xf>
    <xf numFmtId="0" fontId="15" fillId="0" borderId="27" xfId="0" applyNumberFormat="1" applyFont="1" applyBorder="1" applyAlignment="1">
      <alignment horizontal="left" vertical="top" wrapText="1"/>
    </xf>
    <xf numFmtId="0" fontId="0" fillId="2" borderId="33" xfId="0" applyNumberFormat="1" applyFill="1" applyBorder="1" applyAlignment="1">
      <alignment horizontal="left" vertical="top" wrapText="1"/>
    </xf>
    <xf numFmtId="0" fontId="15" fillId="0" borderId="3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" fontId="0" fillId="0" borderId="0" xfId="0" applyNumberFormat="1" applyAlignment="1">
      <alignment vertical="top"/>
    </xf>
    <xf numFmtId="0" fontId="16" fillId="0" borderId="0" xfId="2" applyFont="1" applyAlignment="1">
      <alignment horizontal="center"/>
    </xf>
    <xf numFmtId="0" fontId="17" fillId="0" borderId="0" xfId="2" applyFont="1" applyAlignment="1">
      <alignment horizontal="center" vertical="center" wrapText="1"/>
    </xf>
    <xf numFmtId="4" fontId="1" fillId="0" borderId="0" xfId="2" applyNumberFormat="1"/>
    <xf numFmtId="0" fontId="1" fillId="0" borderId="0" xfId="2" applyAlignment="1">
      <alignment horizontal="center"/>
    </xf>
    <xf numFmtId="0" fontId="18" fillId="0" borderId="0" xfId="2" applyFont="1" applyAlignment="1">
      <alignment vertical="center" wrapText="1"/>
    </xf>
    <xf numFmtId="0" fontId="18" fillId="0" borderId="0" xfId="2" applyFont="1" applyAlignment="1">
      <alignment horizontal="center" vertical="center" wrapText="1"/>
    </xf>
    <xf numFmtId="4" fontId="18" fillId="0" borderId="0" xfId="2" applyNumberFormat="1" applyFont="1" applyAlignment="1">
      <alignment horizontal="right" vertical="center" wrapText="1"/>
    </xf>
    <xf numFmtId="4" fontId="18" fillId="0" borderId="0" xfId="2" applyNumberFormat="1" applyFont="1" applyAlignment="1">
      <alignment vertical="center" wrapText="1"/>
    </xf>
    <xf numFmtId="0" fontId="18" fillId="0" borderId="0" xfId="2" applyFont="1" applyAlignment="1">
      <alignment horizontal="left" vertical="center" wrapText="1" indent="7"/>
    </xf>
    <xf numFmtId="0" fontId="18" fillId="0" borderId="0" xfId="2" applyFont="1"/>
    <xf numFmtId="0" fontId="1" fillId="0" borderId="0" xfId="2"/>
    <xf numFmtId="4" fontId="16" fillId="0" borderId="0" xfId="2" applyNumberFormat="1" applyFont="1"/>
    <xf numFmtId="0" fontId="2" fillId="0" borderId="0" xfId="1" applyAlignment="1">
      <alignment horizontal="center"/>
    </xf>
    <xf numFmtId="0" fontId="20" fillId="0" borderId="0" xfId="1" applyFont="1"/>
    <xf numFmtId="0" fontId="21" fillId="0" borderId="0" xfId="1" applyFont="1"/>
    <xf numFmtId="0" fontId="2" fillId="0" borderId="0" xfId="1"/>
    <xf numFmtId="165" fontId="2" fillId="0" borderId="0" xfId="1" applyNumberFormat="1" applyAlignment="1">
      <alignment horizontal="center"/>
    </xf>
    <xf numFmtId="9" fontId="2" fillId="0" borderId="0" xfId="1" applyNumberFormat="1" applyAlignment="1">
      <alignment horizontal="center"/>
    </xf>
    <xf numFmtId="0" fontId="22" fillId="0" borderId="0" xfId="1" applyFont="1"/>
    <xf numFmtId="0" fontId="22" fillId="0" borderId="0" xfId="1" applyFont="1" applyAlignment="1">
      <alignment horizontal="center"/>
    </xf>
    <xf numFmtId="165" fontId="22" fillId="0" borderId="0" xfId="1" applyNumberFormat="1" applyFont="1" applyAlignment="1">
      <alignment horizontal="center"/>
    </xf>
    <xf numFmtId="0" fontId="23" fillId="0" borderId="0" xfId="1" applyFont="1"/>
    <xf numFmtId="166" fontId="2" fillId="0" borderId="0" xfId="1" applyNumberFormat="1" applyAlignment="1">
      <alignment horizontal="center"/>
    </xf>
    <xf numFmtId="4" fontId="2" fillId="0" borderId="0" xfId="1" applyNumberFormat="1" applyAlignment="1">
      <alignment horizontal="right"/>
    </xf>
    <xf numFmtId="0" fontId="24" fillId="0" borderId="0" xfId="1" applyFont="1"/>
    <xf numFmtId="0" fontId="26" fillId="0" borderId="0" xfId="1" applyFont="1"/>
    <xf numFmtId="165" fontId="22" fillId="0" borderId="0" xfId="1" applyNumberFormat="1" applyFont="1" applyAlignment="1">
      <alignment horizontal="right"/>
    </xf>
    <xf numFmtId="165" fontId="2" fillId="0" borderId="0" xfId="1" applyNumberFormat="1" applyAlignment="1">
      <alignment horizontal="left"/>
    </xf>
    <xf numFmtId="0" fontId="27" fillId="0" borderId="0" xfId="1" applyFont="1"/>
    <xf numFmtId="0" fontId="28" fillId="0" borderId="0" xfId="1" applyFont="1"/>
    <xf numFmtId="165" fontId="2" fillId="0" borderId="0" xfId="1" applyNumberFormat="1"/>
    <xf numFmtId="0" fontId="21" fillId="0" borderId="0" xfId="1" applyFont="1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right" vertical="center"/>
    </xf>
    <xf numFmtId="4" fontId="10" fillId="0" borderId="6" xfId="0" applyNumberFormat="1" applyFont="1" applyBorder="1" applyAlignment="1">
      <alignment horizontal="right" vertical="center"/>
    </xf>
    <xf numFmtId="4" fontId="10" fillId="0" borderId="18" xfId="0" applyNumberFormat="1" applyFont="1" applyBorder="1" applyAlignment="1">
      <alignment horizontal="right" vertical="center"/>
    </xf>
    <xf numFmtId="4" fontId="11" fillId="2" borderId="7" xfId="0" applyNumberFormat="1" applyFont="1" applyFill="1" applyBorder="1" applyAlignment="1">
      <alignment horizontal="right" vertical="center"/>
    </xf>
    <xf numFmtId="4" fontId="10" fillId="0" borderId="15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4" fontId="12" fillId="0" borderId="15" xfId="0" applyNumberFormat="1" applyFont="1" applyBorder="1" applyAlignment="1">
      <alignment horizontal="right" vertical="center" indent="1"/>
    </xf>
    <xf numFmtId="4" fontId="12" fillId="0" borderId="16" xfId="0" applyNumberFormat="1" applyFont="1" applyBorder="1" applyAlignment="1">
      <alignment horizontal="right" vertical="center" indent="1"/>
    </xf>
    <xf numFmtId="4" fontId="10" fillId="0" borderId="15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2" fillId="0" borderId="22" xfId="0" applyNumberFormat="1" applyFont="1" applyBorder="1" applyAlignment="1">
      <alignment horizontal="right" vertical="center" indent="1"/>
    </xf>
    <xf numFmtId="49" fontId="8" fillId="3" borderId="0" xfId="0" applyNumberFormat="1" applyFont="1" applyFill="1" applyBorder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 applyProtection="1">
      <alignment horizontal="left" vertical="center"/>
      <protection locked="0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4" fontId="10" fillId="0" borderId="15" xfId="0" applyNumberFormat="1" applyFont="1" applyBorder="1" applyAlignment="1">
      <alignment horizontal="right" vertical="center"/>
    </xf>
    <xf numFmtId="4" fontId="10" fillId="0" borderId="12" xfId="0" applyNumberFormat="1" applyFont="1" applyBorder="1" applyAlignment="1">
      <alignment horizontal="right" vertical="center"/>
    </xf>
    <xf numFmtId="4" fontId="10" fillId="0" borderId="16" xfId="0" applyNumberFormat="1" applyFont="1" applyBorder="1" applyAlignment="1">
      <alignment horizontal="right" vertical="center" indent="1"/>
    </xf>
    <xf numFmtId="49" fontId="6" fillId="2" borderId="18" xfId="0" applyNumberFormat="1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1" fontId="0" fillId="0" borderId="6" xfId="0" applyNumberFormat="1" applyFont="1" applyBorder="1" applyAlignment="1">
      <alignment horizontal="right" indent="1"/>
    </xf>
    <xf numFmtId="49" fontId="8" fillId="3" borderId="18" xfId="0" applyNumberFormat="1" applyFont="1" applyFill="1" applyBorder="1" applyAlignment="1" applyProtection="1">
      <alignment horizontal="left" vertical="center"/>
      <protection locked="0"/>
    </xf>
    <xf numFmtId="4" fontId="7" fillId="0" borderId="27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14" fillId="2" borderId="29" xfId="0" applyFont="1" applyFill="1" applyBorder="1" applyAlignment="1">
      <alignment horizontal="center" vertical="center" wrapText="1"/>
    </xf>
    <xf numFmtId="4" fontId="7" fillId="0" borderId="29" xfId="0" applyNumberFormat="1" applyFont="1" applyBorder="1" applyAlignment="1">
      <alignment vertical="center"/>
    </xf>
    <xf numFmtId="49" fontId="7" fillId="0" borderId="30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7" fillId="0" borderId="33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3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4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8" xfId="0" applyBorder="1" applyAlignment="1">
      <alignment vertical="center"/>
    </xf>
    <xf numFmtId="49" fontId="0" fillId="0" borderId="35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" borderId="30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31" xfId="0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28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32" xfId="0" applyFill="1" applyBorder="1" applyAlignment="1" applyProtection="1">
      <alignment vertical="top" wrapText="1"/>
      <protection locked="0"/>
    </xf>
    <xf numFmtId="4" fontId="15" fillId="5" borderId="27" xfId="0" applyNumberFormat="1" applyFont="1" applyFill="1" applyBorder="1" applyAlignment="1" applyProtection="1">
      <alignment vertical="top" shrinkToFit="1"/>
      <protection locked="0"/>
    </xf>
    <xf numFmtId="4" fontId="2" fillId="6" borderId="0" xfId="1" applyNumberFormat="1" applyFill="1" applyAlignment="1">
      <alignment horizontal="right"/>
    </xf>
    <xf numFmtId="4" fontId="1" fillId="6" borderId="0" xfId="2" applyNumberFormat="1" applyFill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Hasi&#269;sk&#225;%20Zbrojnice\HZ_Chrustenice_rozpo&#269;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Hasi&#269;sk&#225;%20Zbrojnice\Chrustenice_rozpo&#269;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vitel\Templates\Rozpocty\Sablon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vba"/>
      <sheetName val="VzorPolozky"/>
      <sheetName val="Rozpočet Pol"/>
      <sheetName val="ESI"/>
      <sheetName val="VZT"/>
    </sheetNames>
    <sheetDataSet>
      <sheetData sheetId="0">
        <row r="23">
          <cell r="G23">
            <v>0</v>
          </cell>
        </row>
        <row r="24">
          <cell r="G24">
            <v>0</v>
          </cell>
        </row>
        <row r="25">
          <cell r="G25">
            <v>2919151.8</v>
          </cell>
        </row>
        <row r="26">
          <cell r="G26">
            <v>613021.87800000003</v>
          </cell>
        </row>
        <row r="27">
          <cell r="G27">
            <v>0</v>
          </cell>
        </row>
        <row r="28">
          <cell r="J28" t="str">
            <v>CZK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vba"/>
      <sheetName val="VzorPolozky"/>
      <sheetName val="Rozpočet Pol"/>
      <sheetName val="VZT"/>
    </sheetNames>
    <sheetDataSet>
      <sheetData sheetId="0">
        <row r="23">
          <cell r="G23">
            <v>0</v>
          </cell>
        </row>
        <row r="24">
          <cell r="G24">
            <v>0</v>
          </cell>
        </row>
        <row r="25">
          <cell r="G25">
            <v>2765891.64</v>
          </cell>
        </row>
        <row r="26">
          <cell r="G26">
            <v>580837.24440000008</v>
          </cell>
        </row>
        <row r="27">
          <cell r="G27">
            <v>0</v>
          </cell>
        </row>
        <row r="28">
          <cell r="J28" t="str">
            <v>CZK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8"/>
  <sheetViews>
    <sheetView showGridLines="0" topLeftCell="B13" zoomScaleNormal="100" zoomScaleSheetLayoutView="75" workbookViewId="0">
      <selection activeCell="G17" sqref="G17:H17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2" t="s">
        <v>31</v>
      </c>
      <c r="B1" s="196" t="s">
        <v>34</v>
      </c>
      <c r="C1" s="197"/>
      <c r="D1" s="197"/>
      <c r="E1" s="197"/>
      <c r="F1" s="197"/>
      <c r="G1" s="197"/>
      <c r="H1" s="197"/>
      <c r="I1" s="197"/>
      <c r="J1" s="198"/>
    </row>
    <row r="2" spans="1:15" ht="23.25" customHeight="1" x14ac:dyDescent="0.2">
      <c r="A2" s="3"/>
      <c r="B2" s="79" t="s">
        <v>32</v>
      </c>
      <c r="C2" s="80"/>
      <c r="D2" s="221" t="s">
        <v>38</v>
      </c>
      <c r="E2" s="222"/>
      <c r="F2" s="222"/>
      <c r="G2" s="222"/>
      <c r="H2" s="222"/>
      <c r="I2" s="222"/>
      <c r="J2" s="223"/>
      <c r="O2" s="2"/>
    </row>
    <row r="3" spans="1:15" ht="23.25" customHeight="1" x14ac:dyDescent="0.2">
      <c r="A3" s="3"/>
      <c r="B3" s="81" t="s">
        <v>37</v>
      </c>
      <c r="C3" s="82"/>
      <c r="D3" s="214" t="s">
        <v>35</v>
      </c>
      <c r="E3" s="215"/>
      <c r="F3" s="215"/>
      <c r="G3" s="215"/>
      <c r="H3" s="215"/>
      <c r="I3" s="215"/>
      <c r="J3" s="216"/>
    </row>
    <row r="4" spans="1:15" x14ac:dyDescent="0.2">
      <c r="A4" s="3"/>
      <c r="B4" s="83" t="s">
        <v>36</v>
      </c>
      <c r="C4" s="84"/>
      <c r="D4" s="85"/>
      <c r="E4" s="85"/>
      <c r="F4" s="86"/>
      <c r="G4" s="87"/>
      <c r="H4" s="86"/>
      <c r="I4" s="87"/>
      <c r="J4" s="88"/>
    </row>
    <row r="5" spans="1:15" ht="24" customHeight="1" x14ac:dyDescent="0.2">
      <c r="A5" s="3"/>
      <c r="B5" s="46" t="s">
        <v>19</v>
      </c>
      <c r="C5" s="4"/>
      <c r="D5" s="89" t="s">
        <v>39</v>
      </c>
      <c r="E5" s="25"/>
      <c r="F5" s="25"/>
      <c r="G5" s="25"/>
      <c r="H5" s="27" t="s">
        <v>28</v>
      </c>
      <c r="I5" s="89" t="s">
        <v>43</v>
      </c>
      <c r="J5" s="10"/>
    </row>
    <row r="6" spans="1:15" ht="15.75" customHeight="1" x14ac:dyDescent="0.2">
      <c r="A6" s="3"/>
      <c r="B6" s="40"/>
      <c r="C6" s="25"/>
      <c r="D6" s="89" t="s">
        <v>40</v>
      </c>
      <c r="E6" s="25"/>
      <c r="F6" s="25"/>
      <c r="G6" s="25"/>
      <c r="H6" s="27" t="s">
        <v>29</v>
      </c>
      <c r="I6" s="89"/>
      <c r="J6" s="10"/>
    </row>
    <row r="7" spans="1:15" ht="15.75" customHeight="1" x14ac:dyDescent="0.2">
      <c r="A7" s="3"/>
      <c r="B7" s="41"/>
      <c r="C7" s="90" t="s">
        <v>42</v>
      </c>
      <c r="D7" s="78" t="s">
        <v>41</v>
      </c>
      <c r="E7" s="33"/>
      <c r="F7" s="33"/>
      <c r="G7" s="33"/>
      <c r="H7" s="35"/>
      <c r="I7" s="33"/>
      <c r="J7" s="50"/>
    </row>
    <row r="8" spans="1:15" x14ac:dyDescent="0.2">
      <c r="A8" s="3"/>
      <c r="B8" s="46" t="s">
        <v>17</v>
      </c>
      <c r="C8" s="4"/>
      <c r="D8" s="34" t="s">
        <v>44</v>
      </c>
      <c r="E8" s="4"/>
      <c r="F8" s="4"/>
      <c r="G8" s="44"/>
      <c r="H8" s="27" t="s">
        <v>28</v>
      </c>
      <c r="I8" s="32" t="s">
        <v>48</v>
      </c>
      <c r="J8" s="10"/>
    </row>
    <row r="9" spans="1:15" x14ac:dyDescent="0.2">
      <c r="A9" s="3"/>
      <c r="B9" s="3"/>
      <c r="C9" s="4"/>
      <c r="D9" s="34" t="s">
        <v>45</v>
      </c>
      <c r="E9" s="4"/>
      <c r="F9" s="4"/>
      <c r="G9" s="44"/>
      <c r="H9" s="27" t="s">
        <v>29</v>
      </c>
      <c r="I9" s="32" t="s">
        <v>49</v>
      </c>
      <c r="J9" s="10"/>
    </row>
    <row r="10" spans="1:15" x14ac:dyDescent="0.2">
      <c r="A10" s="3"/>
      <c r="B10" s="51"/>
      <c r="C10" s="26" t="s">
        <v>47</v>
      </c>
      <c r="D10" s="45" t="s">
        <v>46</v>
      </c>
      <c r="E10" s="54"/>
      <c r="F10" s="54"/>
      <c r="G10" s="52"/>
      <c r="H10" s="52"/>
      <c r="I10" s="53"/>
      <c r="J10" s="50"/>
    </row>
    <row r="11" spans="1:15" ht="24" customHeight="1" x14ac:dyDescent="0.2">
      <c r="A11" s="3"/>
      <c r="B11" s="46" t="s">
        <v>16</v>
      </c>
      <c r="C11" s="4"/>
      <c r="D11" s="225"/>
      <c r="E11" s="225"/>
      <c r="F11" s="225"/>
      <c r="G11" s="225"/>
      <c r="H11" s="27" t="s">
        <v>28</v>
      </c>
      <c r="I11" s="92" t="s">
        <v>48</v>
      </c>
      <c r="J11" s="10"/>
    </row>
    <row r="12" spans="1:15" ht="15.75" customHeight="1" x14ac:dyDescent="0.2">
      <c r="A12" s="3"/>
      <c r="B12" s="40"/>
      <c r="C12" s="25"/>
      <c r="D12" s="212"/>
      <c r="E12" s="212"/>
      <c r="F12" s="212"/>
      <c r="G12" s="212"/>
      <c r="H12" s="27" t="s">
        <v>29</v>
      </c>
      <c r="I12" s="92" t="s">
        <v>49</v>
      </c>
      <c r="J12" s="10"/>
    </row>
    <row r="13" spans="1:15" ht="15.75" customHeight="1" x14ac:dyDescent="0.2">
      <c r="A13" s="3"/>
      <c r="B13" s="41"/>
      <c r="C13" s="91"/>
      <c r="D13" s="213"/>
      <c r="E13" s="213"/>
      <c r="F13" s="213"/>
      <c r="G13" s="213"/>
      <c r="H13" s="28"/>
      <c r="I13" s="33"/>
      <c r="J13" s="50"/>
    </row>
    <row r="14" spans="1:15" x14ac:dyDescent="0.2">
      <c r="A14" s="3"/>
      <c r="B14" s="65" t="s">
        <v>18</v>
      </c>
      <c r="C14" s="66"/>
      <c r="D14" s="67"/>
      <c r="E14" s="68"/>
      <c r="F14" s="68"/>
      <c r="G14" s="68"/>
      <c r="H14" s="69"/>
      <c r="I14" s="68"/>
      <c r="J14" s="70"/>
    </row>
    <row r="15" spans="1:15" ht="32.25" customHeight="1" x14ac:dyDescent="0.2">
      <c r="A15" s="3"/>
      <c r="B15" s="51" t="s">
        <v>26</v>
      </c>
      <c r="C15" s="71"/>
      <c r="D15" s="52"/>
      <c r="E15" s="224"/>
      <c r="F15" s="224"/>
      <c r="G15" s="209"/>
      <c r="H15" s="209"/>
      <c r="I15" s="209" t="s">
        <v>25</v>
      </c>
      <c r="J15" s="210"/>
    </row>
    <row r="16" spans="1:15" ht="23.25" customHeight="1" x14ac:dyDescent="0.2">
      <c r="A16" s="119" t="s">
        <v>20</v>
      </c>
      <c r="B16" s="120" t="s">
        <v>20</v>
      </c>
      <c r="C16" s="57"/>
      <c r="D16" s="58"/>
      <c r="E16" s="205"/>
      <c r="F16" s="211"/>
      <c r="G16" s="205"/>
      <c r="H16" s="211"/>
      <c r="I16" s="205">
        <f>SUMIF(F42:F74,A16,I42:I74)+SUMIF(F42:F74,"PSU",I42:I74)</f>
        <v>0</v>
      </c>
      <c r="J16" s="206"/>
    </row>
    <row r="17" spans="1:10" ht="23.25" customHeight="1" x14ac:dyDescent="0.2">
      <c r="A17" s="119" t="s">
        <v>21</v>
      </c>
      <c r="B17" s="120" t="s">
        <v>21</v>
      </c>
      <c r="C17" s="57"/>
      <c r="D17" s="58"/>
      <c r="E17" s="205"/>
      <c r="F17" s="211"/>
      <c r="G17" s="205"/>
      <c r="H17" s="211"/>
      <c r="I17" s="205">
        <f>SUMIF(F42:F74,A17,I42:I74)</f>
        <v>0</v>
      </c>
      <c r="J17" s="206"/>
    </row>
    <row r="18" spans="1:10" ht="23.25" customHeight="1" x14ac:dyDescent="0.2">
      <c r="A18" s="119" t="s">
        <v>22</v>
      </c>
      <c r="B18" s="120" t="s">
        <v>22</v>
      </c>
      <c r="C18" s="57"/>
      <c r="D18" s="58"/>
      <c r="E18" s="205"/>
      <c r="F18" s="211"/>
      <c r="G18" s="205"/>
      <c r="H18" s="211"/>
      <c r="I18" s="205">
        <f>SUMIF(F42:F74,A18,I42:I74)</f>
        <v>0</v>
      </c>
      <c r="J18" s="206"/>
    </row>
    <row r="19" spans="1:10" ht="23.25" customHeight="1" x14ac:dyDescent="0.2">
      <c r="A19" s="119" t="s">
        <v>117</v>
      </c>
      <c r="B19" s="120" t="s">
        <v>23</v>
      </c>
      <c r="C19" s="57"/>
      <c r="D19" s="58"/>
      <c r="E19" s="205"/>
      <c r="F19" s="211"/>
      <c r="G19" s="205"/>
      <c r="H19" s="211"/>
      <c r="I19" s="205">
        <f>SUMIF(F42:F74,A19,I42:I74)</f>
        <v>0</v>
      </c>
      <c r="J19" s="206"/>
    </row>
    <row r="20" spans="1:10" ht="23.25" customHeight="1" x14ac:dyDescent="0.2">
      <c r="A20" s="119" t="s">
        <v>118</v>
      </c>
      <c r="B20" s="120" t="s">
        <v>24</v>
      </c>
      <c r="C20" s="57"/>
      <c r="D20" s="58"/>
      <c r="E20" s="205"/>
      <c r="F20" s="211"/>
      <c r="G20" s="205"/>
      <c r="H20" s="211"/>
      <c r="I20" s="205">
        <f>SUMIF(F42:F74,A20,I42:I74)</f>
        <v>0</v>
      </c>
      <c r="J20" s="206"/>
    </row>
    <row r="21" spans="1:10" ht="23.25" customHeight="1" x14ac:dyDescent="0.2">
      <c r="A21" s="3"/>
      <c r="B21" s="73" t="s">
        <v>25</v>
      </c>
      <c r="C21" s="74"/>
      <c r="D21" s="75"/>
      <c r="E21" s="207"/>
      <c r="F21" s="208"/>
      <c r="G21" s="207"/>
      <c r="H21" s="208"/>
      <c r="I21" s="207">
        <f>SUM(I16:J20)</f>
        <v>0</v>
      </c>
      <c r="J21" s="220"/>
    </row>
    <row r="22" spans="1:10" ht="33" customHeight="1" x14ac:dyDescent="0.2">
      <c r="A22" s="3"/>
      <c r="B22" s="64" t="s">
        <v>27</v>
      </c>
      <c r="C22" s="57"/>
      <c r="D22" s="58"/>
      <c r="E22" s="63"/>
      <c r="F22" s="60"/>
      <c r="G22" s="49"/>
      <c r="H22" s="49"/>
      <c r="I22" s="49"/>
      <c r="J22" s="61"/>
    </row>
    <row r="23" spans="1:10" ht="23.25" customHeight="1" x14ac:dyDescent="0.2">
      <c r="A23" s="3"/>
      <c r="B23" s="56" t="s">
        <v>11</v>
      </c>
      <c r="C23" s="57"/>
      <c r="D23" s="58"/>
      <c r="E23" s="59">
        <v>15</v>
      </c>
      <c r="F23" s="60" t="s">
        <v>0</v>
      </c>
      <c r="G23" s="203">
        <v>0</v>
      </c>
      <c r="H23" s="204"/>
      <c r="I23" s="204"/>
      <c r="J23" s="61" t="str">
        <f t="shared" ref="J23:J27" si="0">Mena</f>
        <v>CZK</v>
      </c>
    </row>
    <row r="24" spans="1:10" ht="23.25" customHeight="1" x14ac:dyDescent="0.2">
      <c r="A24" s="3"/>
      <c r="B24" s="56" t="s">
        <v>12</v>
      </c>
      <c r="C24" s="57"/>
      <c r="D24" s="58"/>
      <c r="E24" s="59">
        <f>SazbaDPH1</f>
        <v>15</v>
      </c>
      <c r="F24" s="60" t="s">
        <v>0</v>
      </c>
      <c r="G24" s="218">
        <f>ZakladDPHSni*SazbaDPH1/100</f>
        <v>0</v>
      </c>
      <c r="H24" s="219"/>
      <c r="I24" s="219"/>
      <c r="J24" s="61" t="str">
        <f t="shared" si="0"/>
        <v>CZK</v>
      </c>
    </row>
    <row r="25" spans="1:10" ht="23.25" customHeight="1" x14ac:dyDescent="0.2">
      <c r="A25" s="3"/>
      <c r="B25" s="56" t="s">
        <v>13</v>
      </c>
      <c r="C25" s="57"/>
      <c r="D25" s="58"/>
      <c r="E25" s="59">
        <v>21</v>
      </c>
      <c r="F25" s="60" t="s">
        <v>0</v>
      </c>
      <c r="G25" s="203">
        <f>I21</f>
        <v>0</v>
      </c>
      <c r="H25" s="204"/>
      <c r="I25" s="204"/>
      <c r="J25" s="61" t="str">
        <f t="shared" si="0"/>
        <v>CZK</v>
      </c>
    </row>
    <row r="26" spans="1:10" ht="23.25" customHeight="1" x14ac:dyDescent="0.2">
      <c r="A26" s="3"/>
      <c r="B26" s="48" t="s">
        <v>14</v>
      </c>
      <c r="C26" s="21"/>
      <c r="D26" s="17"/>
      <c r="E26" s="42">
        <f>SazbaDPH2</f>
        <v>21</v>
      </c>
      <c r="F26" s="43" t="s">
        <v>0</v>
      </c>
      <c r="G26" s="199">
        <f>ZakladDPHZakl*SazbaDPH2/100</f>
        <v>0</v>
      </c>
      <c r="H26" s="200"/>
      <c r="I26" s="200"/>
      <c r="J26" s="55" t="str">
        <f t="shared" si="0"/>
        <v>CZK</v>
      </c>
    </row>
    <row r="27" spans="1:10" ht="23.25" customHeight="1" thickBot="1" x14ac:dyDescent="0.25">
      <c r="A27" s="3"/>
      <c r="B27" s="47" t="s">
        <v>4</v>
      </c>
      <c r="C27" s="19"/>
      <c r="D27" s="22"/>
      <c r="E27" s="19"/>
      <c r="F27" s="20"/>
      <c r="G27" s="201">
        <f>0</f>
        <v>0</v>
      </c>
      <c r="H27" s="201"/>
      <c r="I27" s="201"/>
      <c r="J27" s="62" t="str">
        <f t="shared" si="0"/>
        <v>CZK</v>
      </c>
    </row>
    <row r="28" spans="1:10" ht="27.75" customHeight="1" thickBot="1" x14ac:dyDescent="0.25">
      <c r="A28" s="3"/>
      <c r="B28" s="95" t="s">
        <v>30</v>
      </c>
      <c r="C28" s="96"/>
      <c r="D28" s="96"/>
      <c r="E28" s="96"/>
      <c r="F28" s="96"/>
      <c r="G28" s="202">
        <f>ZakladDPHSni+DPHSni+ZakladDPHZakl+DPHZakl+Zaokrouhleni</f>
        <v>0</v>
      </c>
      <c r="H28" s="202"/>
      <c r="I28" s="202"/>
      <c r="J28" s="97" t="s">
        <v>50</v>
      </c>
    </row>
    <row r="29" spans="1:10" ht="12.75" customHeight="1" x14ac:dyDescent="0.2">
      <c r="A29" s="3"/>
      <c r="B29" s="3"/>
      <c r="C29" s="4"/>
      <c r="D29" s="4"/>
      <c r="E29" s="4"/>
      <c r="F29" s="4"/>
      <c r="G29" s="44"/>
      <c r="H29" s="4"/>
      <c r="I29" s="44"/>
      <c r="J29" s="11"/>
    </row>
    <row r="30" spans="1:10" ht="30" customHeight="1" x14ac:dyDescent="0.2">
      <c r="A30" s="3"/>
      <c r="B30" s="3"/>
      <c r="C30" s="4"/>
      <c r="D30" s="4"/>
      <c r="E30" s="4"/>
      <c r="F30" s="4"/>
      <c r="G30" s="44"/>
      <c r="H30" s="4"/>
      <c r="I30" s="44"/>
      <c r="J30" s="11"/>
    </row>
    <row r="31" spans="1:10" ht="18.75" customHeight="1" x14ac:dyDescent="0.2">
      <c r="A31" s="3"/>
      <c r="B31" s="23"/>
      <c r="C31" s="18" t="s">
        <v>10</v>
      </c>
      <c r="D31" s="38"/>
      <c r="E31" s="38"/>
      <c r="F31" s="18" t="s">
        <v>9</v>
      </c>
      <c r="G31" s="38"/>
      <c r="H31" s="39">
        <f ca="1">TODAY()</f>
        <v>43923</v>
      </c>
      <c r="I31" s="38"/>
      <c r="J31" s="11"/>
    </row>
    <row r="32" spans="1:10" ht="47.25" customHeight="1" x14ac:dyDescent="0.2">
      <c r="A32" s="3"/>
      <c r="B32" s="3"/>
      <c r="C32" s="4"/>
      <c r="D32" s="4"/>
      <c r="E32" s="4"/>
      <c r="F32" s="4"/>
      <c r="G32" s="44"/>
      <c r="H32" s="4"/>
      <c r="I32" s="44"/>
      <c r="J32" s="11"/>
    </row>
    <row r="33" spans="1:10" s="36" customFormat="1" ht="18.75" customHeight="1" x14ac:dyDescent="0.2">
      <c r="A33" s="29"/>
      <c r="B33" s="29"/>
      <c r="C33" s="30"/>
      <c r="D33" s="24"/>
      <c r="E33" s="24"/>
      <c r="F33" s="30"/>
      <c r="G33" s="31"/>
      <c r="H33" s="24"/>
      <c r="I33" s="31"/>
      <c r="J33" s="37"/>
    </row>
    <row r="34" spans="1:10" ht="12.75" customHeight="1" x14ac:dyDescent="0.2">
      <c r="A34" s="3"/>
      <c r="B34" s="3"/>
      <c r="C34" s="4"/>
      <c r="D34" s="217" t="s">
        <v>2</v>
      </c>
      <c r="E34" s="217"/>
      <c r="F34" s="4"/>
      <c r="G34" s="44"/>
      <c r="H34" s="12" t="s">
        <v>3</v>
      </c>
      <c r="I34" s="44"/>
      <c r="J34" s="11"/>
    </row>
    <row r="35" spans="1:10" ht="13.5" customHeight="1" thickBot="1" x14ac:dyDescent="0.25">
      <c r="A35" s="13"/>
      <c r="B35" s="13"/>
      <c r="C35" s="14"/>
      <c r="D35" s="14"/>
      <c r="E35" s="14"/>
      <c r="F35" s="14"/>
      <c r="G35" s="15"/>
      <c r="H35" s="14"/>
      <c r="I35" s="15"/>
      <c r="J35" s="16"/>
    </row>
    <row r="39" spans="1:10" ht="15.75" x14ac:dyDescent="0.25">
      <c r="B39" s="98" t="s">
        <v>51</v>
      </c>
    </row>
    <row r="41" spans="1:10" ht="25.5" customHeight="1" x14ac:dyDescent="0.2">
      <c r="A41" s="99"/>
      <c r="B41" s="103" t="s">
        <v>15</v>
      </c>
      <c r="C41" s="103" t="s">
        <v>5</v>
      </c>
      <c r="D41" s="104"/>
      <c r="E41" s="104"/>
      <c r="F41" s="107" t="s">
        <v>52</v>
      </c>
      <c r="G41" s="107"/>
      <c r="H41" s="107"/>
      <c r="I41" s="229" t="s">
        <v>25</v>
      </c>
      <c r="J41" s="229"/>
    </row>
    <row r="42" spans="1:10" ht="25.5" customHeight="1" x14ac:dyDescent="0.2">
      <c r="A42" s="100"/>
      <c r="B42" s="108" t="s">
        <v>53</v>
      </c>
      <c r="C42" s="231" t="s">
        <v>54</v>
      </c>
      <c r="D42" s="232"/>
      <c r="E42" s="232"/>
      <c r="F42" s="110" t="s">
        <v>20</v>
      </c>
      <c r="G42" s="111"/>
      <c r="H42" s="111"/>
      <c r="I42" s="230">
        <f>'Rozpočet Pol'!G6</f>
        <v>0</v>
      </c>
      <c r="J42" s="230"/>
    </row>
    <row r="43" spans="1:10" ht="25.5" customHeight="1" x14ac:dyDescent="0.2">
      <c r="A43" s="100"/>
      <c r="B43" s="102" t="s">
        <v>55</v>
      </c>
      <c r="C43" s="227" t="s">
        <v>56</v>
      </c>
      <c r="D43" s="228"/>
      <c r="E43" s="228"/>
      <c r="F43" s="112" t="s">
        <v>20</v>
      </c>
      <c r="G43" s="113"/>
      <c r="H43" s="113"/>
      <c r="I43" s="226">
        <f>'Rozpočet Pol'!G17</f>
        <v>0</v>
      </c>
      <c r="J43" s="226"/>
    </row>
    <row r="44" spans="1:10" ht="25.5" customHeight="1" x14ac:dyDescent="0.2">
      <c r="A44" s="100"/>
      <c r="B44" s="102" t="s">
        <v>57</v>
      </c>
      <c r="C44" s="227" t="s">
        <v>58</v>
      </c>
      <c r="D44" s="228"/>
      <c r="E44" s="228"/>
      <c r="F44" s="112" t="s">
        <v>20</v>
      </c>
      <c r="G44" s="113"/>
      <c r="H44" s="113"/>
      <c r="I44" s="226">
        <f>'Rozpočet Pol'!G31</f>
        <v>0</v>
      </c>
      <c r="J44" s="226"/>
    </row>
    <row r="45" spans="1:10" ht="25.5" customHeight="1" x14ac:dyDescent="0.2">
      <c r="A45" s="100"/>
      <c r="B45" s="102" t="s">
        <v>59</v>
      </c>
      <c r="C45" s="227" t="s">
        <v>60</v>
      </c>
      <c r="D45" s="228"/>
      <c r="E45" s="228"/>
      <c r="F45" s="112" t="s">
        <v>20</v>
      </c>
      <c r="G45" s="113"/>
      <c r="H45" s="113"/>
      <c r="I45" s="226">
        <f>'Rozpočet Pol'!G54</f>
        <v>0</v>
      </c>
      <c r="J45" s="226"/>
    </row>
    <row r="46" spans="1:10" ht="25.5" customHeight="1" x14ac:dyDescent="0.2">
      <c r="A46" s="100"/>
      <c r="B46" s="102" t="s">
        <v>61</v>
      </c>
      <c r="C46" s="227" t="s">
        <v>62</v>
      </c>
      <c r="D46" s="228"/>
      <c r="E46" s="228"/>
      <c r="F46" s="112" t="s">
        <v>20</v>
      </c>
      <c r="G46" s="113"/>
      <c r="H46" s="113"/>
      <c r="I46" s="226">
        <f>'Rozpočet Pol'!G88</f>
        <v>0</v>
      </c>
      <c r="J46" s="226"/>
    </row>
    <row r="47" spans="1:10" ht="25.5" customHeight="1" x14ac:dyDescent="0.2">
      <c r="A47" s="100"/>
      <c r="B47" s="102" t="s">
        <v>63</v>
      </c>
      <c r="C47" s="227" t="s">
        <v>64</v>
      </c>
      <c r="D47" s="228"/>
      <c r="E47" s="228"/>
      <c r="F47" s="112" t="s">
        <v>20</v>
      </c>
      <c r="G47" s="113"/>
      <c r="H47" s="113"/>
      <c r="I47" s="226">
        <f>'Rozpočet Pol'!G95</f>
        <v>0</v>
      </c>
      <c r="J47" s="226"/>
    </row>
    <row r="48" spans="1:10" ht="25.5" customHeight="1" x14ac:dyDescent="0.2">
      <c r="A48" s="100"/>
      <c r="B48" s="102" t="s">
        <v>65</v>
      </c>
      <c r="C48" s="227" t="s">
        <v>66</v>
      </c>
      <c r="D48" s="228"/>
      <c r="E48" s="228"/>
      <c r="F48" s="112" t="s">
        <v>20</v>
      </c>
      <c r="G48" s="113"/>
      <c r="H48" s="113"/>
      <c r="I48" s="226">
        <f>'Rozpočet Pol'!G106</f>
        <v>0</v>
      </c>
      <c r="J48" s="226"/>
    </row>
    <row r="49" spans="1:10" ht="25.5" customHeight="1" x14ac:dyDescent="0.2">
      <c r="A49" s="100"/>
      <c r="B49" s="102" t="s">
        <v>67</v>
      </c>
      <c r="C49" s="227" t="s">
        <v>68</v>
      </c>
      <c r="D49" s="228"/>
      <c r="E49" s="228"/>
      <c r="F49" s="112" t="s">
        <v>20</v>
      </c>
      <c r="G49" s="113"/>
      <c r="H49" s="113"/>
      <c r="I49" s="226">
        <f>'Rozpočet Pol'!G117</f>
        <v>0</v>
      </c>
      <c r="J49" s="226"/>
    </row>
    <row r="50" spans="1:10" ht="25.5" customHeight="1" x14ac:dyDescent="0.2">
      <c r="A50" s="100"/>
      <c r="B50" s="102" t="s">
        <v>69</v>
      </c>
      <c r="C50" s="227" t="s">
        <v>70</v>
      </c>
      <c r="D50" s="228"/>
      <c r="E50" s="228"/>
      <c r="F50" s="112" t="s">
        <v>20</v>
      </c>
      <c r="G50" s="113"/>
      <c r="H50" s="113"/>
      <c r="I50" s="226">
        <f>'Rozpočet Pol'!G126</f>
        <v>0</v>
      </c>
      <c r="J50" s="226"/>
    </row>
    <row r="51" spans="1:10" ht="25.5" customHeight="1" x14ac:dyDescent="0.2">
      <c r="A51" s="100"/>
      <c r="B51" s="102" t="s">
        <v>71</v>
      </c>
      <c r="C51" s="227" t="s">
        <v>72</v>
      </c>
      <c r="D51" s="228"/>
      <c r="E51" s="228"/>
      <c r="F51" s="112" t="s">
        <v>20</v>
      </c>
      <c r="G51" s="113"/>
      <c r="H51" s="113"/>
      <c r="I51" s="226">
        <f>'Rozpočet Pol'!G128</f>
        <v>0</v>
      </c>
      <c r="J51" s="226"/>
    </row>
    <row r="52" spans="1:10" ht="25.5" customHeight="1" x14ac:dyDescent="0.2">
      <c r="A52" s="100"/>
      <c r="B52" s="102" t="s">
        <v>73</v>
      </c>
      <c r="C52" s="227" t="s">
        <v>74</v>
      </c>
      <c r="D52" s="228"/>
      <c r="E52" s="228"/>
      <c r="F52" s="112" t="s">
        <v>20</v>
      </c>
      <c r="G52" s="113"/>
      <c r="H52" s="113"/>
      <c r="I52" s="226">
        <f>'Rozpočet Pol'!G134</f>
        <v>0</v>
      </c>
      <c r="J52" s="226"/>
    </row>
    <row r="53" spans="1:10" ht="25.5" customHeight="1" x14ac:dyDescent="0.2">
      <c r="A53" s="100"/>
      <c r="B53" s="102" t="s">
        <v>75</v>
      </c>
      <c r="C53" s="227" t="s">
        <v>76</v>
      </c>
      <c r="D53" s="228"/>
      <c r="E53" s="228"/>
      <c r="F53" s="112" t="s">
        <v>20</v>
      </c>
      <c r="G53" s="113"/>
      <c r="H53" s="113"/>
      <c r="I53" s="226">
        <f>'Rozpočet Pol'!G139</f>
        <v>0</v>
      </c>
      <c r="J53" s="226"/>
    </row>
    <row r="54" spans="1:10" ht="25.5" customHeight="1" x14ac:dyDescent="0.2">
      <c r="A54" s="100"/>
      <c r="B54" s="102" t="s">
        <v>77</v>
      </c>
      <c r="C54" s="227" t="s">
        <v>78</v>
      </c>
      <c r="D54" s="228"/>
      <c r="E54" s="228"/>
      <c r="F54" s="112" t="s">
        <v>20</v>
      </c>
      <c r="G54" s="113"/>
      <c r="H54" s="113"/>
      <c r="I54" s="226">
        <f>'Rozpočet Pol'!G181</f>
        <v>0</v>
      </c>
      <c r="J54" s="226"/>
    </row>
    <row r="55" spans="1:10" ht="25.5" customHeight="1" x14ac:dyDescent="0.2">
      <c r="A55" s="100"/>
      <c r="B55" s="102" t="s">
        <v>79</v>
      </c>
      <c r="C55" s="227" t="s">
        <v>80</v>
      </c>
      <c r="D55" s="228"/>
      <c r="E55" s="228"/>
      <c r="F55" s="112" t="s">
        <v>21</v>
      </c>
      <c r="G55" s="113"/>
      <c r="H55" s="113"/>
      <c r="I55" s="226">
        <f>'Rozpočet Pol'!G183</f>
        <v>0</v>
      </c>
      <c r="J55" s="226"/>
    </row>
    <row r="56" spans="1:10" ht="25.5" customHeight="1" x14ac:dyDescent="0.2">
      <c r="A56" s="100"/>
      <c r="B56" s="102" t="s">
        <v>81</v>
      </c>
      <c r="C56" s="227" t="s">
        <v>82</v>
      </c>
      <c r="D56" s="228"/>
      <c r="E56" s="228"/>
      <c r="F56" s="112" t="s">
        <v>21</v>
      </c>
      <c r="G56" s="113"/>
      <c r="H56" s="113"/>
      <c r="I56" s="226">
        <f>'Rozpočet Pol'!G196</f>
        <v>0</v>
      </c>
      <c r="J56" s="226"/>
    </row>
    <row r="57" spans="1:10" ht="25.5" customHeight="1" x14ac:dyDescent="0.2">
      <c r="A57" s="100"/>
      <c r="B57" s="102" t="s">
        <v>83</v>
      </c>
      <c r="C57" s="227" t="s">
        <v>84</v>
      </c>
      <c r="D57" s="228"/>
      <c r="E57" s="228"/>
      <c r="F57" s="112" t="s">
        <v>21</v>
      </c>
      <c r="G57" s="113"/>
      <c r="H57" s="113"/>
      <c r="I57" s="226">
        <f>'Rozpočet Pol'!G210</f>
        <v>0</v>
      </c>
      <c r="J57" s="226"/>
    </row>
    <row r="58" spans="1:10" ht="25.5" customHeight="1" x14ac:dyDescent="0.2">
      <c r="A58" s="100"/>
      <c r="B58" s="102" t="s">
        <v>85</v>
      </c>
      <c r="C58" s="227" t="s">
        <v>86</v>
      </c>
      <c r="D58" s="228"/>
      <c r="E58" s="228"/>
      <c r="F58" s="112" t="s">
        <v>21</v>
      </c>
      <c r="G58" s="113"/>
      <c r="H58" s="113"/>
      <c r="I58" s="226">
        <f>'Rozpočet Pol'!G222</f>
        <v>0</v>
      </c>
      <c r="J58" s="226"/>
    </row>
    <row r="59" spans="1:10" ht="25.5" customHeight="1" x14ac:dyDescent="0.2">
      <c r="A59" s="100"/>
      <c r="B59" s="102" t="s">
        <v>87</v>
      </c>
      <c r="C59" s="227" t="s">
        <v>88</v>
      </c>
      <c r="D59" s="228"/>
      <c r="E59" s="228"/>
      <c r="F59" s="112" t="s">
        <v>21</v>
      </c>
      <c r="G59" s="113"/>
      <c r="H59" s="113"/>
      <c r="I59" s="226">
        <f>'Rozpočet Pol'!G236</f>
        <v>0</v>
      </c>
      <c r="J59" s="226"/>
    </row>
    <row r="60" spans="1:10" ht="25.5" customHeight="1" x14ac:dyDescent="0.2">
      <c r="A60" s="100"/>
      <c r="B60" s="102" t="s">
        <v>89</v>
      </c>
      <c r="C60" s="227" t="s">
        <v>90</v>
      </c>
      <c r="D60" s="228"/>
      <c r="E60" s="228"/>
      <c r="F60" s="112" t="s">
        <v>21</v>
      </c>
      <c r="G60" s="113"/>
      <c r="H60" s="113"/>
      <c r="I60" s="226">
        <f>'Rozpočet Pol'!G275</f>
        <v>0</v>
      </c>
      <c r="J60" s="226"/>
    </row>
    <row r="61" spans="1:10" ht="25.5" customHeight="1" x14ac:dyDescent="0.2">
      <c r="A61" s="100"/>
      <c r="B61" s="102" t="s">
        <v>91</v>
      </c>
      <c r="C61" s="227" t="s">
        <v>92</v>
      </c>
      <c r="D61" s="228"/>
      <c r="E61" s="228"/>
      <c r="F61" s="112" t="s">
        <v>21</v>
      </c>
      <c r="G61" s="113"/>
      <c r="H61" s="113"/>
      <c r="I61" s="226">
        <f>'Rozpočet Pol'!G278</f>
        <v>0</v>
      </c>
      <c r="J61" s="226"/>
    </row>
    <row r="62" spans="1:10" ht="25.5" customHeight="1" x14ac:dyDescent="0.2">
      <c r="A62" s="100"/>
      <c r="B62" s="102" t="s">
        <v>93</v>
      </c>
      <c r="C62" s="227" t="s">
        <v>94</v>
      </c>
      <c r="D62" s="228"/>
      <c r="E62" s="228"/>
      <c r="F62" s="112" t="s">
        <v>21</v>
      </c>
      <c r="G62" s="113"/>
      <c r="H62" s="113"/>
      <c r="I62" s="226">
        <f>'Rozpočet Pol'!G302</f>
        <v>0</v>
      </c>
      <c r="J62" s="226"/>
    </row>
    <row r="63" spans="1:10" ht="25.5" customHeight="1" x14ac:dyDescent="0.2">
      <c r="A63" s="100"/>
      <c r="B63" s="102" t="s">
        <v>95</v>
      </c>
      <c r="C63" s="227" t="s">
        <v>96</v>
      </c>
      <c r="D63" s="228"/>
      <c r="E63" s="228"/>
      <c r="F63" s="112" t="s">
        <v>21</v>
      </c>
      <c r="G63" s="113"/>
      <c r="H63" s="113"/>
      <c r="I63" s="226">
        <f>'Rozpočet Pol'!G311</f>
        <v>0</v>
      </c>
      <c r="J63" s="226"/>
    </row>
    <row r="64" spans="1:10" ht="25.5" customHeight="1" x14ac:dyDescent="0.2">
      <c r="A64" s="100"/>
      <c r="B64" s="102" t="s">
        <v>97</v>
      </c>
      <c r="C64" s="227" t="s">
        <v>98</v>
      </c>
      <c r="D64" s="228"/>
      <c r="E64" s="228"/>
      <c r="F64" s="112" t="s">
        <v>21</v>
      </c>
      <c r="G64" s="113"/>
      <c r="H64" s="113"/>
      <c r="I64" s="226">
        <f>'Rozpočet Pol'!G325</f>
        <v>0</v>
      </c>
      <c r="J64" s="226"/>
    </row>
    <row r="65" spans="1:10" ht="25.5" customHeight="1" x14ac:dyDescent="0.2">
      <c r="A65" s="100"/>
      <c r="B65" s="102" t="s">
        <v>99</v>
      </c>
      <c r="C65" s="227" t="s">
        <v>100</v>
      </c>
      <c r="D65" s="228"/>
      <c r="E65" s="228"/>
      <c r="F65" s="112" t="s">
        <v>21</v>
      </c>
      <c r="G65" s="113"/>
      <c r="H65" s="113"/>
      <c r="I65" s="226">
        <f>'Rozpočet Pol'!G357</f>
        <v>0</v>
      </c>
      <c r="J65" s="226"/>
    </row>
    <row r="66" spans="1:10" ht="25.5" customHeight="1" x14ac:dyDescent="0.2">
      <c r="A66" s="100"/>
      <c r="B66" s="102" t="s">
        <v>101</v>
      </c>
      <c r="C66" s="227" t="s">
        <v>102</v>
      </c>
      <c r="D66" s="228"/>
      <c r="E66" s="228"/>
      <c r="F66" s="112" t="s">
        <v>21</v>
      </c>
      <c r="G66" s="113"/>
      <c r="H66" s="113"/>
      <c r="I66" s="226">
        <f>'Rozpočet Pol'!G363</f>
        <v>0</v>
      </c>
      <c r="J66" s="226"/>
    </row>
    <row r="67" spans="1:10" ht="25.5" customHeight="1" x14ac:dyDescent="0.2">
      <c r="A67" s="100"/>
      <c r="B67" s="102" t="s">
        <v>103</v>
      </c>
      <c r="C67" s="227" t="s">
        <v>104</v>
      </c>
      <c r="D67" s="228"/>
      <c r="E67" s="228"/>
      <c r="F67" s="112" t="s">
        <v>21</v>
      </c>
      <c r="G67" s="113"/>
      <c r="H67" s="113"/>
      <c r="I67" s="226">
        <f>'Rozpočet Pol'!G377</f>
        <v>0</v>
      </c>
      <c r="J67" s="226"/>
    </row>
    <row r="68" spans="1:10" ht="25.5" customHeight="1" x14ac:dyDescent="0.2">
      <c r="A68" s="100"/>
      <c r="B68" s="102" t="s">
        <v>105</v>
      </c>
      <c r="C68" s="227" t="s">
        <v>106</v>
      </c>
      <c r="D68" s="228"/>
      <c r="E68" s="228"/>
      <c r="F68" s="112" t="s">
        <v>21</v>
      </c>
      <c r="G68" s="113"/>
      <c r="H68" s="113"/>
      <c r="I68" s="226">
        <f>'Rozpočet Pol'!G385</f>
        <v>0</v>
      </c>
      <c r="J68" s="226"/>
    </row>
    <row r="69" spans="1:10" ht="25.5" customHeight="1" x14ac:dyDescent="0.2">
      <c r="A69" s="100"/>
      <c r="B69" s="102" t="s">
        <v>107</v>
      </c>
      <c r="C69" s="227" t="s">
        <v>108</v>
      </c>
      <c r="D69" s="228"/>
      <c r="E69" s="228"/>
      <c r="F69" s="112" t="s">
        <v>21</v>
      </c>
      <c r="G69" s="113"/>
      <c r="H69" s="113"/>
      <c r="I69" s="226">
        <f>'Rozpočet Pol'!G389</f>
        <v>0</v>
      </c>
      <c r="J69" s="226"/>
    </row>
    <row r="70" spans="1:10" ht="25.5" customHeight="1" x14ac:dyDescent="0.2">
      <c r="A70" s="100"/>
      <c r="B70" s="102" t="s">
        <v>109</v>
      </c>
      <c r="C70" s="227" t="s">
        <v>110</v>
      </c>
      <c r="D70" s="228"/>
      <c r="E70" s="228"/>
      <c r="F70" s="112" t="s">
        <v>21</v>
      </c>
      <c r="G70" s="113"/>
      <c r="H70" s="113"/>
      <c r="I70" s="226">
        <f>'Rozpočet Pol'!G396</f>
        <v>0</v>
      </c>
      <c r="J70" s="226"/>
    </row>
    <row r="71" spans="1:10" ht="25.5" customHeight="1" x14ac:dyDescent="0.2">
      <c r="A71" s="100"/>
      <c r="B71" s="102" t="s">
        <v>111</v>
      </c>
      <c r="C71" s="227" t="s">
        <v>112</v>
      </c>
      <c r="D71" s="228"/>
      <c r="E71" s="228"/>
      <c r="F71" s="112" t="s">
        <v>21</v>
      </c>
      <c r="G71" s="113"/>
      <c r="H71" s="113"/>
      <c r="I71" s="226">
        <f>'Rozpočet Pol'!G398</f>
        <v>0</v>
      </c>
      <c r="J71" s="226"/>
    </row>
    <row r="72" spans="1:10" ht="25.5" customHeight="1" x14ac:dyDescent="0.2">
      <c r="A72" s="100"/>
      <c r="B72" s="102" t="s">
        <v>113</v>
      </c>
      <c r="C72" s="227" t="s">
        <v>114</v>
      </c>
      <c r="D72" s="228"/>
      <c r="E72" s="228"/>
      <c r="F72" s="112" t="s">
        <v>22</v>
      </c>
      <c r="G72" s="113"/>
      <c r="H72" s="113"/>
      <c r="I72" s="226">
        <f>'Rozpočet Pol'!G404</f>
        <v>0</v>
      </c>
      <c r="J72" s="226"/>
    </row>
    <row r="73" spans="1:10" ht="25.5" customHeight="1" x14ac:dyDescent="0.2">
      <c r="A73" s="100"/>
      <c r="B73" s="102" t="s">
        <v>115</v>
      </c>
      <c r="C73" s="227" t="s">
        <v>116</v>
      </c>
      <c r="D73" s="228"/>
      <c r="E73" s="228"/>
      <c r="F73" s="112" t="s">
        <v>22</v>
      </c>
      <c r="G73" s="113"/>
      <c r="H73" s="113"/>
      <c r="I73" s="226">
        <f>'Rozpočet Pol'!G406</f>
        <v>0</v>
      </c>
      <c r="J73" s="226"/>
    </row>
    <row r="74" spans="1:10" ht="25.5" customHeight="1" x14ac:dyDescent="0.2">
      <c r="A74" s="100"/>
      <c r="B74" s="109" t="s">
        <v>117</v>
      </c>
      <c r="C74" s="234" t="s">
        <v>23</v>
      </c>
      <c r="D74" s="235"/>
      <c r="E74" s="235"/>
      <c r="F74" s="114" t="s">
        <v>117</v>
      </c>
      <c r="G74" s="115"/>
      <c r="H74" s="115"/>
      <c r="I74" s="233">
        <f>'Rozpočet Pol'!G408</f>
        <v>0</v>
      </c>
      <c r="J74" s="233"/>
    </row>
    <row r="75" spans="1:10" ht="25.5" customHeight="1" x14ac:dyDescent="0.2">
      <c r="A75" s="101"/>
      <c r="B75" s="105" t="s">
        <v>1</v>
      </c>
      <c r="C75" s="105"/>
      <c r="D75" s="106"/>
      <c r="E75" s="106"/>
      <c r="F75" s="116"/>
      <c r="G75" s="117"/>
      <c r="H75" s="117"/>
      <c r="I75" s="236">
        <f>SUM(I42:I74)</f>
        <v>0</v>
      </c>
      <c r="J75" s="236"/>
    </row>
    <row r="76" spans="1:10" x14ac:dyDescent="0.2">
      <c r="F76" s="118"/>
      <c r="G76" s="94"/>
      <c r="H76" s="118"/>
      <c r="I76" s="94"/>
      <c r="J76" s="94"/>
    </row>
    <row r="77" spans="1:10" x14ac:dyDescent="0.2">
      <c r="F77" s="118"/>
      <c r="G77" s="94"/>
      <c r="H77" s="118"/>
      <c r="I77" s="94"/>
      <c r="J77" s="94"/>
    </row>
    <row r="78" spans="1:10" x14ac:dyDescent="0.2">
      <c r="F78" s="118"/>
      <c r="G78" s="94"/>
      <c r="H78" s="118"/>
      <c r="I78" s="94"/>
      <c r="J78" s="9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102">
    <mergeCell ref="I74:J74"/>
    <mergeCell ref="C74:E74"/>
    <mergeCell ref="I75:J75"/>
    <mergeCell ref="I71:J71"/>
    <mergeCell ref="C71:E71"/>
    <mergeCell ref="I72:J72"/>
    <mergeCell ref="C72:E72"/>
    <mergeCell ref="I73:J73"/>
    <mergeCell ref="C73:E73"/>
    <mergeCell ref="I68:J68"/>
    <mergeCell ref="C68:E68"/>
    <mergeCell ref="I69:J69"/>
    <mergeCell ref="C69:E69"/>
    <mergeCell ref="I70:J70"/>
    <mergeCell ref="C70:E70"/>
    <mergeCell ref="I65:J65"/>
    <mergeCell ref="C65:E65"/>
    <mergeCell ref="I66:J66"/>
    <mergeCell ref="C66:E66"/>
    <mergeCell ref="I67:J67"/>
    <mergeCell ref="C67:E67"/>
    <mergeCell ref="I62:J62"/>
    <mergeCell ref="C62:E62"/>
    <mergeCell ref="I63:J63"/>
    <mergeCell ref="C63:E63"/>
    <mergeCell ref="I64:J64"/>
    <mergeCell ref="C64:E64"/>
    <mergeCell ref="I59:J59"/>
    <mergeCell ref="C59:E59"/>
    <mergeCell ref="I60:J60"/>
    <mergeCell ref="C60:E60"/>
    <mergeCell ref="I61:J61"/>
    <mergeCell ref="C61:E61"/>
    <mergeCell ref="I56:J56"/>
    <mergeCell ref="C56:E56"/>
    <mergeCell ref="I57:J57"/>
    <mergeCell ref="C57:E57"/>
    <mergeCell ref="I58:J58"/>
    <mergeCell ref="C58:E58"/>
    <mergeCell ref="I53:J53"/>
    <mergeCell ref="C53:E53"/>
    <mergeCell ref="I54:J54"/>
    <mergeCell ref="C54:E54"/>
    <mergeCell ref="I55:J55"/>
    <mergeCell ref="C55:E55"/>
    <mergeCell ref="I50:J50"/>
    <mergeCell ref="C50:E50"/>
    <mergeCell ref="I51:J51"/>
    <mergeCell ref="C51:E51"/>
    <mergeCell ref="I52:J52"/>
    <mergeCell ref="C52:E52"/>
    <mergeCell ref="I47:J47"/>
    <mergeCell ref="C47:E47"/>
    <mergeCell ref="I48:J48"/>
    <mergeCell ref="C48:E48"/>
    <mergeCell ref="I49:J49"/>
    <mergeCell ref="C49:E49"/>
    <mergeCell ref="D11:G11"/>
    <mergeCell ref="I44:J44"/>
    <mergeCell ref="C44:E44"/>
    <mergeCell ref="I45:J45"/>
    <mergeCell ref="C45:E45"/>
    <mergeCell ref="I46:J46"/>
    <mergeCell ref="C46:E46"/>
    <mergeCell ref="I41:J41"/>
    <mergeCell ref="I42:J42"/>
    <mergeCell ref="C42:E42"/>
    <mergeCell ref="I43:J43"/>
    <mergeCell ref="C43:E43"/>
    <mergeCell ref="D34:E34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8:I28"/>
    <mergeCell ref="G25:I25"/>
    <mergeCell ref="I16:J16"/>
    <mergeCell ref="I19:J19"/>
    <mergeCell ref="E21:F21"/>
    <mergeCell ref="G21:H21"/>
    <mergeCell ref="G15:H15"/>
    <mergeCell ref="I15:J15"/>
    <mergeCell ref="E16:F16"/>
    <mergeCell ref="D12:G12"/>
    <mergeCell ref="D13:G13"/>
    <mergeCell ref="D3:J3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40625"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237" t="s">
        <v>6</v>
      </c>
      <c r="B1" s="237"/>
      <c r="C1" s="238"/>
      <c r="D1" s="237"/>
      <c r="E1" s="237"/>
      <c r="F1" s="237"/>
      <c r="G1" s="237"/>
    </row>
    <row r="2" spans="1:7" ht="24.95" customHeight="1" x14ac:dyDescent="0.2">
      <c r="A2" s="77" t="s">
        <v>33</v>
      </c>
      <c r="B2" s="76"/>
      <c r="C2" s="239"/>
      <c r="D2" s="239"/>
      <c r="E2" s="239"/>
      <c r="F2" s="239"/>
      <c r="G2" s="240"/>
    </row>
    <row r="3" spans="1:7" ht="24.95" hidden="1" customHeight="1" x14ac:dyDescent="0.2">
      <c r="A3" s="77" t="s">
        <v>7</v>
      </c>
      <c r="B3" s="76"/>
      <c r="C3" s="239"/>
      <c r="D3" s="239"/>
      <c r="E3" s="239"/>
      <c r="F3" s="239"/>
      <c r="G3" s="240"/>
    </row>
    <row r="4" spans="1:7" ht="24.95" hidden="1" customHeight="1" x14ac:dyDescent="0.2">
      <c r="A4" s="77" t="s">
        <v>8</v>
      </c>
      <c r="B4" s="76"/>
      <c r="C4" s="239"/>
      <c r="D4" s="239"/>
      <c r="E4" s="239"/>
      <c r="F4" s="239"/>
      <c r="G4" s="240"/>
    </row>
    <row r="5" spans="1:7" hidden="1" x14ac:dyDescent="0.2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X427"/>
  <sheetViews>
    <sheetView topLeftCell="A385" workbookViewId="0">
      <selection activeCell="J418" sqref="J418"/>
    </sheetView>
  </sheetViews>
  <sheetFormatPr defaultRowHeight="12.75" outlineLevelRow="1" x14ac:dyDescent="0.2"/>
  <cols>
    <col min="1" max="1" width="4.140625" customWidth="1"/>
    <col min="2" max="2" width="14.42578125" style="93" customWidth="1"/>
    <col min="3" max="3" width="38.140625" style="93" customWidth="1"/>
    <col min="4" max="4" width="4.42578125" customWidth="1"/>
    <col min="5" max="5" width="10.42578125" customWidth="1"/>
    <col min="6" max="6" width="9.85546875" customWidth="1"/>
    <col min="7" max="7" width="12.5703125" customWidth="1"/>
    <col min="19" max="29" width="0" hidden="1" customWidth="1"/>
  </cols>
  <sheetData>
    <row r="1" spans="1:50" ht="15.75" customHeight="1" x14ac:dyDescent="0.25">
      <c r="A1" s="241" t="s">
        <v>6</v>
      </c>
      <c r="B1" s="241"/>
      <c r="C1" s="241"/>
      <c r="D1" s="241"/>
      <c r="E1" s="241"/>
      <c r="F1" s="241"/>
      <c r="G1" s="241"/>
      <c r="U1" t="s">
        <v>120</v>
      </c>
    </row>
    <row r="2" spans="1:50" ht="24.95" customHeight="1" x14ac:dyDescent="0.2">
      <c r="A2" s="123" t="s">
        <v>119</v>
      </c>
      <c r="B2" s="121"/>
      <c r="C2" s="242" t="s">
        <v>38</v>
      </c>
      <c r="D2" s="243"/>
      <c r="E2" s="243"/>
      <c r="F2" s="243"/>
      <c r="G2" s="244"/>
      <c r="U2" t="s">
        <v>121</v>
      </c>
    </row>
    <row r="3" spans="1:50" ht="24.95" customHeight="1" x14ac:dyDescent="0.2">
      <c r="A3" s="124" t="s">
        <v>7</v>
      </c>
      <c r="B3" s="122"/>
      <c r="C3" s="245" t="s">
        <v>35</v>
      </c>
      <c r="D3" s="246"/>
      <c r="E3" s="246"/>
      <c r="F3" s="246"/>
      <c r="G3" s="247"/>
      <c r="U3" t="s">
        <v>122</v>
      </c>
    </row>
    <row r="5" spans="1:50" ht="38.25" x14ac:dyDescent="0.2">
      <c r="A5" s="129" t="s">
        <v>123</v>
      </c>
      <c r="B5" s="130" t="s">
        <v>124</v>
      </c>
      <c r="C5" s="130" t="s">
        <v>125</v>
      </c>
      <c r="D5" s="129" t="s">
        <v>126</v>
      </c>
      <c r="E5" s="129" t="s">
        <v>127</v>
      </c>
      <c r="F5" s="125" t="s">
        <v>128</v>
      </c>
      <c r="G5" s="140" t="s">
        <v>25</v>
      </c>
      <c r="H5" s="141" t="s">
        <v>129</v>
      </c>
      <c r="I5" s="141" t="s">
        <v>130</v>
      </c>
      <c r="J5" s="141" t="s">
        <v>131</v>
      </c>
      <c r="K5" s="141" t="s">
        <v>132</v>
      </c>
    </row>
    <row r="6" spans="1:50" x14ac:dyDescent="0.2">
      <c r="A6" s="142" t="s">
        <v>133</v>
      </c>
      <c r="B6" s="143" t="s">
        <v>53</v>
      </c>
      <c r="C6" s="144" t="s">
        <v>54</v>
      </c>
      <c r="D6" s="145"/>
      <c r="E6" s="146"/>
      <c r="F6" s="147"/>
      <c r="G6" s="147">
        <f>SUM(G7:G16)</f>
        <v>0</v>
      </c>
      <c r="H6" s="147"/>
      <c r="I6" s="147">
        <f>SUM(I7:I16)</f>
        <v>2.2440000000000002</v>
      </c>
      <c r="J6" s="147"/>
      <c r="K6" s="147">
        <f>SUM(K7:K16)</f>
        <v>0</v>
      </c>
      <c r="U6" t="s">
        <v>134</v>
      </c>
    </row>
    <row r="7" spans="1:50" outlineLevel="1" x14ac:dyDescent="0.2">
      <c r="A7" s="127">
        <v>1</v>
      </c>
      <c r="B7" s="131" t="s">
        <v>135</v>
      </c>
      <c r="C7" s="157" t="s">
        <v>136</v>
      </c>
      <c r="D7" s="133" t="s">
        <v>137</v>
      </c>
      <c r="E7" s="135">
        <v>5.17462</v>
      </c>
      <c r="F7" s="137">
        <v>0</v>
      </c>
      <c r="G7" s="138">
        <f t="shared" ref="G7:G16" si="0">ROUND(E7*F7,2)</f>
        <v>0</v>
      </c>
      <c r="H7" s="138">
        <v>0</v>
      </c>
      <c r="I7" s="138">
        <f t="shared" ref="I7:I16" si="1">ROUND(E7*H7,5)</f>
        <v>0</v>
      </c>
      <c r="J7" s="138">
        <v>0</v>
      </c>
      <c r="K7" s="138">
        <f t="shared" ref="K7:K16" si="2">ROUND(E7*J7,5)</f>
        <v>0</v>
      </c>
      <c r="L7" s="126"/>
      <c r="M7" s="126"/>
      <c r="N7" s="126"/>
      <c r="O7" s="126"/>
      <c r="P7" s="126"/>
      <c r="Q7" s="126"/>
      <c r="R7" s="126"/>
      <c r="S7" s="126"/>
      <c r="T7" s="126"/>
      <c r="U7" s="126" t="s">
        <v>138</v>
      </c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</row>
    <row r="8" spans="1:50" outlineLevel="1" x14ac:dyDescent="0.2">
      <c r="A8" s="127">
        <v>2</v>
      </c>
      <c r="B8" s="131" t="s">
        <v>139</v>
      </c>
      <c r="C8" s="157" t="s">
        <v>140</v>
      </c>
      <c r="D8" s="133" t="s">
        <v>137</v>
      </c>
      <c r="E8" s="135">
        <v>34.439833999999998</v>
      </c>
      <c r="F8" s="137">
        <v>0</v>
      </c>
      <c r="G8" s="138">
        <f t="shared" si="0"/>
        <v>0</v>
      </c>
      <c r="H8" s="138">
        <v>0</v>
      </c>
      <c r="I8" s="138">
        <f t="shared" si="1"/>
        <v>0</v>
      </c>
      <c r="J8" s="138">
        <v>0</v>
      </c>
      <c r="K8" s="138">
        <f t="shared" si="2"/>
        <v>0</v>
      </c>
      <c r="L8" s="126"/>
      <c r="M8" s="126"/>
      <c r="N8" s="126"/>
      <c r="O8" s="126"/>
      <c r="P8" s="126"/>
      <c r="Q8" s="126"/>
      <c r="R8" s="126"/>
      <c r="S8" s="126"/>
      <c r="T8" s="126"/>
      <c r="U8" s="126" t="s">
        <v>138</v>
      </c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</row>
    <row r="9" spans="1:50" outlineLevel="1" x14ac:dyDescent="0.2">
      <c r="A9" s="127">
        <v>3</v>
      </c>
      <c r="B9" s="131" t="s">
        <v>141</v>
      </c>
      <c r="C9" s="157" t="s">
        <v>142</v>
      </c>
      <c r="D9" s="133" t="s">
        <v>137</v>
      </c>
      <c r="E9" s="135">
        <v>19.672920000000001</v>
      </c>
      <c r="F9" s="137">
        <v>0</v>
      </c>
      <c r="G9" s="138">
        <f t="shared" si="0"/>
        <v>0</v>
      </c>
      <c r="H9" s="138">
        <v>0</v>
      </c>
      <c r="I9" s="138">
        <f t="shared" si="1"/>
        <v>0</v>
      </c>
      <c r="J9" s="138">
        <v>0</v>
      </c>
      <c r="K9" s="138">
        <f t="shared" si="2"/>
        <v>0</v>
      </c>
      <c r="L9" s="126"/>
      <c r="M9" s="126"/>
      <c r="N9" s="126"/>
      <c r="O9" s="126"/>
      <c r="P9" s="126"/>
      <c r="Q9" s="126"/>
      <c r="R9" s="126"/>
      <c r="S9" s="126"/>
      <c r="T9" s="126"/>
      <c r="U9" s="126" t="s">
        <v>138</v>
      </c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</row>
    <row r="10" spans="1:50" ht="22.5" outlineLevel="1" x14ac:dyDescent="0.2">
      <c r="A10" s="127">
        <v>4</v>
      </c>
      <c r="B10" s="131" t="s">
        <v>143</v>
      </c>
      <c r="C10" s="157" t="s">
        <v>144</v>
      </c>
      <c r="D10" s="133" t="s">
        <v>137</v>
      </c>
      <c r="E10" s="135">
        <v>1.32</v>
      </c>
      <c r="F10" s="137">
        <v>0</v>
      </c>
      <c r="G10" s="138">
        <f t="shared" si="0"/>
        <v>0</v>
      </c>
      <c r="H10" s="138">
        <v>1.7</v>
      </c>
      <c r="I10" s="138">
        <f t="shared" si="1"/>
        <v>2.2440000000000002</v>
      </c>
      <c r="J10" s="138">
        <v>0</v>
      </c>
      <c r="K10" s="138">
        <f t="shared" si="2"/>
        <v>0</v>
      </c>
      <c r="L10" s="126"/>
      <c r="M10" s="126"/>
      <c r="N10" s="126"/>
      <c r="O10" s="126"/>
      <c r="P10" s="126"/>
      <c r="Q10" s="126"/>
      <c r="R10" s="126"/>
      <c r="S10" s="126"/>
      <c r="T10" s="126"/>
      <c r="U10" s="126" t="s">
        <v>138</v>
      </c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</row>
    <row r="11" spans="1:50" outlineLevel="1" x14ac:dyDescent="0.2">
      <c r="A11" s="127">
        <v>5</v>
      </c>
      <c r="B11" s="131" t="s">
        <v>145</v>
      </c>
      <c r="C11" s="157" t="s">
        <v>146</v>
      </c>
      <c r="D11" s="133" t="s">
        <v>147</v>
      </c>
      <c r="E11" s="135">
        <v>45.787500000000001</v>
      </c>
      <c r="F11" s="137">
        <v>0</v>
      </c>
      <c r="G11" s="138">
        <f t="shared" si="0"/>
        <v>0</v>
      </c>
      <c r="H11" s="138">
        <v>0</v>
      </c>
      <c r="I11" s="138">
        <f t="shared" si="1"/>
        <v>0</v>
      </c>
      <c r="J11" s="138">
        <v>0</v>
      </c>
      <c r="K11" s="138">
        <f t="shared" si="2"/>
        <v>0</v>
      </c>
      <c r="L11" s="126"/>
      <c r="M11" s="126"/>
      <c r="N11" s="126"/>
      <c r="O11" s="126"/>
      <c r="P11" s="126"/>
      <c r="Q11" s="126"/>
      <c r="R11" s="126"/>
      <c r="S11" s="126"/>
      <c r="T11" s="126"/>
      <c r="U11" s="126" t="s">
        <v>138</v>
      </c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</row>
    <row r="12" spans="1:50" outlineLevel="1" x14ac:dyDescent="0.2">
      <c r="A12" s="127">
        <v>6</v>
      </c>
      <c r="B12" s="131" t="s">
        <v>148</v>
      </c>
      <c r="C12" s="157" t="s">
        <v>149</v>
      </c>
      <c r="D12" s="133" t="s">
        <v>137</v>
      </c>
      <c r="E12" s="135">
        <v>19.94153</v>
      </c>
      <c r="F12" s="137">
        <v>0</v>
      </c>
      <c r="G12" s="138">
        <f t="shared" si="0"/>
        <v>0</v>
      </c>
      <c r="H12" s="138">
        <v>0</v>
      </c>
      <c r="I12" s="138">
        <f t="shared" si="1"/>
        <v>0</v>
      </c>
      <c r="J12" s="138">
        <v>0</v>
      </c>
      <c r="K12" s="138">
        <f t="shared" si="2"/>
        <v>0</v>
      </c>
      <c r="L12" s="126"/>
      <c r="M12" s="126"/>
      <c r="N12" s="126"/>
      <c r="O12" s="126"/>
      <c r="P12" s="126"/>
      <c r="Q12" s="126"/>
      <c r="R12" s="126"/>
      <c r="S12" s="126"/>
      <c r="T12" s="126"/>
      <c r="U12" s="126" t="s">
        <v>138</v>
      </c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</row>
    <row r="13" spans="1:50" ht="22.5" outlineLevel="1" x14ac:dyDescent="0.2">
      <c r="A13" s="127">
        <v>7</v>
      </c>
      <c r="B13" s="131" t="s">
        <v>150</v>
      </c>
      <c r="C13" s="157" t="s">
        <v>151</v>
      </c>
      <c r="D13" s="133" t="s">
        <v>137</v>
      </c>
      <c r="E13" s="135">
        <v>19.94153</v>
      </c>
      <c r="F13" s="137">
        <v>0</v>
      </c>
      <c r="G13" s="138">
        <f t="shared" si="0"/>
        <v>0</v>
      </c>
      <c r="H13" s="138">
        <v>0</v>
      </c>
      <c r="I13" s="138">
        <f t="shared" si="1"/>
        <v>0</v>
      </c>
      <c r="J13" s="138">
        <v>0</v>
      </c>
      <c r="K13" s="138">
        <f t="shared" si="2"/>
        <v>0</v>
      </c>
      <c r="L13" s="126"/>
      <c r="M13" s="126"/>
      <c r="N13" s="126"/>
      <c r="O13" s="126"/>
      <c r="P13" s="126"/>
      <c r="Q13" s="126"/>
      <c r="R13" s="126"/>
      <c r="S13" s="126"/>
      <c r="T13" s="126"/>
      <c r="U13" s="126" t="s">
        <v>138</v>
      </c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</row>
    <row r="14" spans="1:50" outlineLevel="1" x14ac:dyDescent="0.2">
      <c r="A14" s="127">
        <v>8</v>
      </c>
      <c r="B14" s="131" t="s">
        <v>152</v>
      </c>
      <c r="C14" s="157" t="s">
        <v>153</v>
      </c>
      <c r="D14" s="133" t="s">
        <v>137</v>
      </c>
      <c r="E14" s="135">
        <v>199.4153</v>
      </c>
      <c r="F14" s="137">
        <v>0</v>
      </c>
      <c r="G14" s="138">
        <f t="shared" si="0"/>
        <v>0</v>
      </c>
      <c r="H14" s="138">
        <v>0</v>
      </c>
      <c r="I14" s="138">
        <f t="shared" si="1"/>
        <v>0</v>
      </c>
      <c r="J14" s="138">
        <v>0</v>
      </c>
      <c r="K14" s="138">
        <f t="shared" si="2"/>
        <v>0</v>
      </c>
      <c r="L14" s="126"/>
      <c r="M14" s="126"/>
      <c r="N14" s="126"/>
      <c r="O14" s="126"/>
      <c r="P14" s="126"/>
      <c r="Q14" s="126"/>
      <c r="R14" s="126"/>
      <c r="S14" s="126"/>
      <c r="T14" s="126"/>
      <c r="U14" s="126" t="s">
        <v>138</v>
      </c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</row>
    <row r="15" spans="1:50" outlineLevel="1" x14ac:dyDescent="0.2">
      <c r="A15" s="127">
        <v>9</v>
      </c>
      <c r="B15" s="131" t="s">
        <v>154</v>
      </c>
      <c r="C15" s="157" t="s">
        <v>155</v>
      </c>
      <c r="D15" s="133" t="s">
        <v>137</v>
      </c>
      <c r="E15" s="135">
        <v>19.94153</v>
      </c>
      <c r="F15" s="137">
        <v>0</v>
      </c>
      <c r="G15" s="138">
        <f t="shared" si="0"/>
        <v>0</v>
      </c>
      <c r="H15" s="138">
        <v>0</v>
      </c>
      <c r="I15" s="138">
        <f t="shared" si="1"/>
        <v>0</v>
      </c>
      <c r="J15" s="138">
        <v>0</v>
      </c>
      <c r="K15" s="138">
        <f t="shared" si="2"/>
        <v>0</v>
      </c>
      <c r="L15" s="126"/>
      <c r="M15" s="126"/>
      <c r="N15" s="126"/>
      <c r="O15" s="126"/>
      <c r="P15" s="126"/>
      <c r="Q15" s="126"/>
      <c r="R15" s="126"/>
      <c r="S15" s="126"/>
      <c r="T15" s="126"/>
      <c r="U15" s="126" t="s">
        <v>138</v>
      </c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</row>
    <row r="16" spans="1:50" outlineLevel="1" x14ac:dyDescent="0.2">
      <c r="A16" s="127">
        <v>10</v>
      </c>
      <c r="B16" s="131" t="s">
        <v>156</v>
      </c>
      <c r="C16" s="157" t="s">
        <v>157</v>
      </c>
      <c r="D16" s="133" t="s">
        <v>137</v>
      </c>
      <c r="E16" s="135">
        <v>19.94153</v>
      </c>
      <c r="F16" s="137">
        <v>0</v>
      </c>
      <c r="G16" s="138">
        <f t="shared" si="0"/>
        <v>0</v>
      </c>
      <c r="H16" s="138">
        <v>0</v>
      </c>
      <c r="I16" s="138">
        <f t="shared" si="1"/>
        <v>0</v>
      </c>
      <c r="J16" s="138">
        <v>0</v>
      </c>
      <c r="K16" s="138">
        <f t="shared" si="2"/>
        <v>0</v>
      </c>
      <c r="L16" s="126"/>
      <c r="M16" s="126"/>
      <c r="N16" s="126"/>
      <c r="O16" s="126"/>
      <c r="P16" s="126"/>
      <c r="Q16" s="126"/>
      <c r="R16" s="126"/>
      <c r="S16" s="126"/>
      <c r="T16" s="126"/>
      <c r="U16" s="126" t="s">
        <v>138</v>
      </c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</row>
    <row r="17" spans="1:50" x14ac:dyDescent="0.2">
      <c r="A17" s="128" t="s">
        <v>133</v>
      </c>
      <c r="B17" s="132" t="s">
        <v>55</v>
      </c>
      <c r="C17" s="158" t="s">
        <v>56</v>
      </c>
      <c r="D17" s="134"/>
      <c r="E17" s="136"/>
      <c r="F17" s="262"/>
      <c r="G17" s="139">
        <f>SUM(G18:G30)</f>
        <v>0</v>
      </c>
      <c r="H17" s="139"/>
      <c r="I17" s="139">
        <f>SUM(I18:I30)</f>
        <v>51.024549999999991</v>
      </c>
      <c r="J17" s="139"/>
      <c r="K17" s="139">
        <f>SUM(K18:K30)</f>
        <v>0</v>
      </c>
      <c r="U17" t="s">
        <v>134</v>
      </c>
    </row>
    <row r="18" spans="1:50" outlineLevel="1" x14ac:dyDescent="0.2">
      <c r="A18" s="127">
        <v>11</v>
      </c>
      <c r="B18" s="131" t="s">
        <v>158</v>
      </c>
      <c r="C18" s="157" t="s">
        <v>159</v>
      </c>
      <c r="D18" s="133" t="s">
        <v>137</v>
      </c>
      <c r="E18" s="135">
        <v>6.3842499999999998</v>
      </c>
      <c r="F18" s="137">
        <v>0</v>
      </c>
      <c r="G18" s="138">
        <f t="shared" ref="G18:G30" si="3">ROUND(E18*F18,2)</f>
        <v>0</v>
      </c>
      <c r="H18" s="138">
        <v>2.5249999999999999</v>
      </c>
      <c r="I18" s="138">
        <f t="shared" ref="I18:I30" si="4">ROUND(E18*H18,5)</f>
        <v>16.120229999999999</v>
      </c>
      <c r="J18" s="138">
        <v>0</v>
      </c>
      <c r="K18" s="138">
        <f t="shared" ref="K18:K30" si="5">ROUND(E18*J18,5)</f>
        <v>0</v>
      </c>
      <c r="L18" s="126"/>
      <c r="M18" s="126"/>
      <c r="N18" s="126"/>
      <c r="O18" s="126"/>
      <c r="P18" s="126"/>
      <c r="Q18" s="126"/>
      <c r="R18" s="126"/>
      <c r="S18" s="126"/>
      <c r="T18" s="126"/>
      <c r="U18" s="126" t="s">
        <v>138</v>
      </c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</row>
    <row r="19" spans="1:50" outlineLevel="1" x14ac:dyDescent="0.2">
      <c r="A19" s="127">
        <v>12</v>
      </c>
      <c r="B19" s="131" t="s">
        <v>160</v>
      </c>
      <c r="C19" s="157" t="s">
        <v>161</v>
      </c>
      <c r="D19" s="133" t="s">
        <v>147</v>
      </c>
      <c r="E19" s="135">
        <v>12.7355</v>
      </c>
      <c r="F19" s="137">
        <v>0</v>
      </c>
      <c r="G19" s="138">
        <f t="shared" si="3"/>
        <v>0</v>
      </c>
      <c r="H19" s="138">
        <v>3.916E-2</v>
      </c>
      <c r="I19" s="138">
        <f t="shared" si="4"/>
        <v>0.49872</v>
      </c>
      <c r="J19" s="138">
        <v>0</v>
      </c>
      <c r="K19" s="138">
        <f t="shared" si="5"/>
        <v>0</v>
      </c>
      <c r="L19" s="126"/>
      <c r="M19" s="126"/>
      <c r="N19" s="126"/>
      <c r="O19" s="126"/>
      <c r="P19" s="126"/>
      <c r="Q19" s="126"/>
      <c r="R19" s="126"/>
      <c r="S19" s="126"/>
      <c r="T19" s="126"/>
      <c r="U19" s="126" t="s">
        <v>138</v>
      </c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</row>
    <row r="20" spans="1:50" outlineLevel="1" x14ac:dyDescent="0.2">
      <c r="A20" s="127">
        <v>13</v>
      </c>
      <c r="B20" s="131" t="s">
        <v>162</v>
      </c>
      <c r="C20" s="157" t="s">
        <v>163</v>
      </c>
      <c r="D20" s="133" t="s">
        <v>147</v>
      </c>
      <c r="E20" s="135">
        <v>12.7355</v>
      </c>
      <c r="F20" s="137">
        <v>0</v>
      </c>
      <c r="G20" s="138">
        <f t="shared" si="3"/>
        <v>0</v>
      </c>
      <c r="H20" s="138">
        <v>0</v>
      </c>
      <c r="I20" s="138">
        <f t="shared" si="4"/>
        <v>0</v>
      </c>
      <c r="J20" s="138">
        <v>0</v>
      </c>
      <c r="K20" s="138">
        <f t="shared" si="5"/>
        <v>0</v>
      </c>
      <c r="L20" s="126"/>
      <c r="M20" s="126"/>
      <c r="N20" s="126"/>
      <c r="O20" s="126"/>
      <c r="P20" s="126"/>
      <c r="Q20" s="126"/>
      <c r="R20" s="126"/>
      <c r="S20" s="126"/>
      <c r="T20" s="126"/>
      <c r="U20" s="126" t="s">
        <v>138</v>
      </c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</row>
    <row r="21" spans="1:50" outlineLevel="1" x14ac:dyDescent="0.2">
      <c r="A21" s="127">
        <v>14</v>
      </c>
      <c r="B21" s="131" t="s">
        <v>164</v>
      </c>
      <c r="C21" s="157" t="s">
        <v>165</v>
      </c>
      <c r="D21" s="133" t="s">
        <v>166</v>
      </c>
      <c r="E21" s="135">
        <v>2</v>
      </c>
      <c r="F21" s="137">
        <v>0</v>
      </c>
      <c r="G21" s="138">
        <f t="shared" si="3"/>
        <v>0</v>
      </c>
      <c r="H21" s="138">
        <v>4.4400000000000004E-3</v>
      </c>
      <c r="I21" s="138">
        <f t="shared" si="4"/>
        <v>8.8800000000000007E-3</v>
      </c>
      <c r="J21" s="138">
        <v>0</v>
      </c>
      <c r="K21" s="138">
        <f t="shared" si="5"/>
        <v>0</v>
      </c>
      <c r="L21" s="126"/>
      <c r="M21" s="126"/>
      <c r="N21" s="126"/>
      <c r="O21" s="126"/>
      <c r="P21" s="126"/>
      <c r="Q21" s="126"/>
      <c r="R21" s="126"/>
      <c r="S21" s="126"/>
      <c r="T21" s="126"/>
      <c r="U21" s="126" t="s">
        <v>138</v>
      </c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</row>
    <row r="22" spans="1:50" ht="22.5" outlineLevel="1" x14ac:dyDescent="0.2">
      <c r="A22" s="127">
        <v>15</v>
      </c>
      <c r="B22" s="131" t="s">
        <v>167</v>
      </c>
      <c r="C22" s="157" t="s">
        <v>168</v>
      </c>
      <c r="D22" s="133" t="s">
        <v>147</v>
      </c>
      <c r="E22" s="135">
        <v>9.9550000000000001</v>
      </c>
      <c r="F22" s="137">
        <v>0</v>
      </c>
      <c r="G22" s="138">
        <f t="shared" si="3"/>
        <v>0</v>
      </c>
      <c r="H22" s="138">
        <v>0.6</v>
      </c>
      <c r="I22" s="138">
        <f t="shared" si="4"/>
        <v>5.9729999999999999</v>
      </c>
      <c r="J22" s="138">
        <v>0</v>
      </c>
      <c r="K22" s="138">
        <f t="shared" si="5"/>
        <v>0</v>
      </c>
      <c r="L22" s="126"/>
      <c r="M22" s="126"/>
      <c r="N22" s="126"/>
      <c r="O22" s="126"/>
      <c r="P22" s="126"/>
      <c r="Q22" s="126"/>
      <c r="R22" s="126"/>
      <c r="S22" s="126"/>
      <c r="T22" s="126"/>
      <c r="U22" s="126" t="s">
        <v>138</v>
      </c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</row>
    <row r="23" spans="1:50" outlineLevel="1" x14ac:dyDescent="0.2">
      <c r="A23" s="127">
        <v>16</v>
      </c>
      <c r="B23" s="131" t="s">
        <v>169</v>
      </c>
      <c r="C23" s="157" t="s">
        <v>170</v>
      </c>
      <c r="D23" s="133" t="s">
        <v>171</v>
      </c>
      <c r="E23" s="135">
        <v>0.1642575</v>
      </c>
      <c r="F23" s="137">
        <v>0</v>
      </c>
      <c r="G23" s="138">
        <f t="shared" si="3"/>
        <v>0</v>
      </c>
      <c r="H23" s="138">
        <v>1.0211600000000001</v>
      </c>
      <c r="I23" s="138">
        <f t="shared" si="4"/>
        <v>0.16772999999999999</v>
      </c>
      <c r="J23" s="138">
        <v>0</v>
      </c>
      <c r="K23" s="138">
        <f t="shared" si="5"/>
        <v>0</v>
      </c>
      <c r="L23" s="126"/>
      <c r="M23" s="126"/>
      <c r="N23" s="126"/>
      <c r="O23" s="126"/>
      <c r="P23" s="126"/>
      <c r="Q23" s="126"/>
      <c r="R23" s="126"/>
      <c r="S23" s="126"/>
      <c r="T23" s="126"/>
      <c r="U23" s="126" t="s">
        <v>138</v>
      </c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</row>
    <row r="24" spans="1:50" outlineLevel="1" x14ac:dyDescent="0.2">
      <c r="A24" s="127">
        <v>17</v>
      </c>
      <c r="B24" s="131" t="s">
        <v>172</v>
      </c>
      <c r="C24" s="157" t="s">
        <v>173</v>
      </c>
      <c r="D24" s="133" t="s">
        <v>137</v>
      </c>
      <c r="E24" s="135">
        <v>5.1847500000000002</v>
      </c>
      <c r="F24" s="137">
        <v>0</v>
      </c>
      <c r="G24" s="138">
        <f t="shared" si="3"/>
        <v>0</v>
      </c>
      <c r="H24" s="138">
        <v>2.16</v>
      </c>
      <c r="I24" s="138">
        <f t="shared" si="4"/>
        <v>11.199059999999999</v>
      </c>
      <c r="J24" s="138">
        <v>0</v>
      </c>
      <c r="K24" s="138">
        <f t="shared" si="5"/>
        <v>0</v>
      </c>
      <c r="L24" s="126"/>
      <c r="M24" s="126"/>
      <c r="N24" s="126"/>
      <c r="O24" s="126"/>
      <c r="P24" s="126"/>
      <c r="Q24" s="126"/>
      <c r="R24" s="126"/>
      <c r="S24" s="126"/>
      <c r="T24" s="126"/>
      <c r="U24" s="126" t="s">
        <v>138</v>
      </c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</row>
    <row r="25" spans="1:50" outlineLevel="1" x14ac:dyDescent="0.2">
      <c r="A25" s="127">
        <v>18</v>
      </c>
      <c r="B25" s="131" t="s">
        <v>174</v>
      </c>
      <c r="C25" s="157" t="s">
        <v>175</v>
      </c>
      <c r="D25" s="133" t="s">
        <v>147</v>
      </c>
      <c r="E25" s="135">
        <v>34.564999999999998</v>
      </c>
      <c r="F25" s="137">
        <v>0</v>
      </c>
      <c r="G25" s="138">
        <f t="shared" si="3"/>
        <v>0</v>
      </c>
      <c r="H25" s="138">
        <v>5.0000000000000001E-4</v>
      </c>
      <c r="I25" s="138">
        <f t="shared" si="4"/>
        <v>1.728E-2</v>
      </c>
      <c r="J25" s="138">
        <v>0</v>
      </c>
      <c r="K25" s="138">
        <f t="shared" si="5"/>
        <v>0</v>
      </c>
      <c r="L25" s="126"/>
      <c r="M25" s="126"/>
      <c r="N25" s="126"/>
      <c r="O25" s="126"/>
      <c r="P25" s="126"/>
      <c r="Q25" s="126"/>
      <c r="R25" s="126"/>
      <c r="S25" s="126"/>
      <c r="T25" s="126"/>
      <c r="U25" s="126" t="s">
        <v>138</v>
      </c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</row>
    <row r="26" spans="1:50" outlineLevel="1" x14ac:dyDescent="0.2">
      <c r="A26" s="127">
        <v>19</v>
      </c>
      <c r="B26" s="131" t="s">
        <v>176</v>
      </c>
      <c r="C26" s="157" t="s">
        <v>177</v>
      </c>
      <c r="D26" s="133" t="s">
        <v>137</v>
      </c>
      <c r="E26" s="135">
        <v>6.4901249999999999</v>
      </c>
      <c r="F26" s="137">
        <v>0</v>
      </c>
      <c r="G26" s="138">
        <f t="shared" si="3"/>
        <v>0</v>
      </c>
      <c r="H26" s="138">
        <v>2.5249999999999999</v>
      </c>
      <c r="I26" s="138">
        <f t="shared" si="4"/>
        <v>16.38757</v>
      </c>
      <c r="J26" s="138">
        <v>0</v>
      </c>
      <c r="K26" s="138">
        <f t="shared" si="5"/>
        <v>0</v>
      </c>
      <c r="L26" s="126"/>
      <c r="M26" s="126"/>
      <c r="N26" s="126"/>
      <c r="O26" s="126"/>
      <c r="P26" s="126"/>
      <c r="Q26" s="126"/>
      <c r="R26" s="126"/>
      <c r="S26" s="126"/>
      <c r="T26" s="126"/>
      <c r="U26" s="126" t="s">
        <v>138</v>
      </c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</row>
    <row r="27" spans="1:50" ht="22.5" outlineLevel="1" x14ac:dyDescent="0.2">
      <c r="A27" s="127">
        <v>20</v>
      </c>
      <c r="B27" s="131" t="s">
        <v>178</v>
      </c>
      <c r="C27" s="157" t="s">
        <v>179</v>
      </c>
      <c r="D27" s="133" t="s">
        <v>171</v>
      </c>
      <c r="E27" s="135">
        <v>0.50622975000000003</v>
      </c>
      <c r="F27" s="137">
        <v>0</v>
      </c>
      <c r="G27" s="138">
        <f t="shared" si="3"/>
        <v>0</v>
      </c>
      <c r="H27" s="138">
        <v>1.04548</v>
      </c>
      <c r="I27" s="138">
        <f t="shared" si="4"/>
        <v>0.52925</v>
      </c>
      <c r="J27" s="138">
        <v>0</v>
      </c>
      <c r="K27" s="138">
        <f t="shared" si="5"/>
        <v>0</v>
      </c>
      <c r="L27" s="126"/>
      <c r="M27" s="126"/>
      <c r="N27" s="126"/>
      <c r="O27" s="126"/>
      <c r="P27" s="126"/>
      <c r="Q27" s="126"/>
      <c r="R27" s="126"/>
      <c r="S27" s="126"/>
      <c r="T27" s="126"/>
      <c r="U27" s="126" t="s">
        <v>138</v>
      </c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</row>
    <row r="28" spans="1:50" outlineLevel="1" x14ac:dyDescent="0.2">
      <c r="A28" s="127">
        <v>21</v>
      </c>
      <c r="B28" s="131" t="s">
        <v>180</v>
      </c>
      <c r="C28" s="157" t="s">
        <v>181</v>
      </c>
      <c r="D28" s="133" t="s">
        <v>147</v>
      </c>
      <c r="E28" s="135">
        <v>2.9864999999999999</v>
      </c>
      <c r="F28" s="137">
        <v>0</v>
      </c>
      <c r="G28" s="138">
        <f t="shared" si="3"/>
        <v>0</v>
      </c>
      <c r="H28" s="138">
        <v>3.9199999999999999E-2</v>
      </c>
      <c r="I28" s="138">
        <f t="shared" si="4"/>
        <v>0.11706999999999999</v>
      </c>
      <c r="J28" s="138">
        <v>0</v>
      </c>
      <c r="K28" s="138">
        <f t="shared" si="5"/>
        <v>0</v>
      </c>
      <c r="L28" s="126"/>
      <c r="M28" s="126"/>
      <c r="N28" s="126"/>
      <c r="O28" s="126"/>
      <c r="P28" s="126"/>
      <c r="Q28" s="126"/>
      <c r="R28" s="126"/>
      <c r="S28" s="126"/>
      <c r="T28" s="126"/>
      <c r="U28" s="126" t="s">
        <v>138</v>
      </c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</row>
    <row r="29" spans="1:50" outlineLevel="1" x14ac:dyDescent="0.2">
      <c r="A29" s="127">
        <v>22</v>
      </c>
      <c r="B29" s="131" t="s">
        <v>182</v>
      </c>
      <c r="C29" s="157" t="s">
        <v>183</v>
      </c>
      <c r="D29" s="133" t="s">
        <v>147</v>
      </c>
      <c r="E29" s="135">
        <v>2.9864999999999999</v>
      </c>
      <c r="F29" s="137">
        <v>0</v>
      </c>
      <c r="G29" s="138">
        <f t="shared" si="3"/>
        <v>0</v>
      </c>
      <c r="H29" s="138">
        <v>0</v>
      </c>
      <c r="I29" s="138">
        <f t="shared" si="4"/>
        <v>0</v>
      </c>
      <c r="J29" s="138">
        <v>0</v>
      </c>
      <c r="K29" s="138">
        <f t="shared" si="5"/>
        <v>0</v>
      </c>
      <c r="L29" s="126"/>
      <c r="M29" s="126"/>
      <c r="N29" s="126"/>
      <c r="O29" s="126"/>
      <c r="P29" s="126"/>
      <c r="Q29" s="126"/>
      <c r="R29" s="126"/>
      <c r="S29" s="126"/>
      <c r="T29" s="126"/>
      <c r="U29" s="126" t="s">
        <v>138</v>
      </c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</row>
    <row r="30" spans="1:50" outlineLevel="1" x14ac:dyDescent="0.2">
      <c r="A30" s="127">
        <v>23</v>
      </c>
      <c r="B30" s="131" t="s">
        <v>184</v>
      </c>
      <c r="C30" s="157" t="s">
        <v>185</v>
      </c>
      <c r="D30" s="133" t="s">
        <v>166</v>
      </c>
      <c r="E30" s="135">
        <v>2</v>
      </c>
      <c r="F30" s="137">
        <v>0</v>
      </c>
      <c r="G30" s="138">
        <f t="shared" si="3"/>
        <v>0</v>
      </c>
      <c r="H30" s="138">
        <v>2.8800000000000002E-3</v>
      </c>
      <c r="I30" s="138">
        <f t="shared" si="4"/>
        <v>5.7600000000000004E-3</v>
      </c>
      <c r="J30" s="138">
        <v>0</v>
      </c>
      <c r="K30" s="138">
        <f t="shared" si="5"/>
        <v>0</v>
      </c>
      <c r="L30" s="126"/>
      <c r="M30" s="126"/>
      <c r="N30" s="126"/>
      <c r="O30" s="126"/>
      <c r="P30" s="126"/>
      <c r="Q30" s="126"/>
      <c r="R30" s="126"/>
      <c r="S30" s="126"/>
      <c r="T30" s="126"/>
      <c r="U30" s="126" t="s">
        <v>138</v>
      </c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</row>
    <row r="31" spans="1:50" x14ac:dyDescent="0.2">
      <c r="A31" s="128" t="s">
        <v>133</v>
      </c>
      <c r="B31" s="132" t="s">
        <v>57</v>
      </c>
      <c r="C31" s="158" t="s">
        <v>58</v>
      </c>
      <c r="D31" s="134"/>
      <c r="E31" s="136"/>
      <c r="F31" s="139"/>
      <c r="G31" s="139">
        <f>SUM(G32:G53)</f>
        <v>0</v>
      </c>
      <c r="H31" s="139"/>
      <c r="I31" s="139">
        <f>SUM(I32:I53)</f>
        <v>32.958090000000006</v>
      </c>
      <c r="J31" s="139"/>
      <c r="K31" s="139">
        <f>SUM(K32:K53)</f>
        <v>0</v>
      </c>
      <c r="U31" t="s">
        <v>134</v>
      </c>
    </row>
    <row r="32" spans="1:50" outlineLevel="1" x14ac:dyDescent="0.2">
      <c r="A32" s="127">
        <v>24</v>
      </c>
      <c r="B32" s="131" t="s">
        <v>186</v>
      </c>
      <c r="C32" s="157" t="s">
        <v>187</v>
      </c>
      <c r="D32" s="133" t="s">
        <v>171</v>
      </c>
      <c r="E32" s="135">
        <v>6.4799999999999996E-2</v>
      </c>
      <c r="F32" s="137">
        <v>0</v>
      </c>
      <c r="G32" s="138">
        <f t="shared" ref="G32:G53" si="6">ROUND(E32*F32,2)</f>
        <v>0</v>
      </c>
      <c r="H32" s="138">
        <v>1.7090000000000001E-2</v>
      </c>
      <c r="I32" s="138">
        <f t="shared" ref="I32:I53" si="7">ROUND(E32*H32,5)</f>
        <v>1.1100000000000001E-3</v>
      </c>
      <c r="J32" s="138">
        <v>0</v>
      </c>
      <c r="K32" s="138">
        <f t="shared" ref="K32:K53" si="8">ROUND(E32*J32,5)</f>
        <v>0</v>
      </c>
      <c r="L32" s="126"/>
      <c r="M32" s="126"/>
      <c r="N32" s="126"/>
      <c r="O32" s="126"/>
      <c r="P32" s="126"/>
      <c r="Q32" s="126"/>
      <c r="R32" s="126"/>
      <c r="S32" s="126"/>
      <c r="T32" s="126"/>
      <c r="U32" s="126" t="s">
        <v>138</v>
      </c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</row>
    <row r="33" spans="1:50" outlineLevel="1" x14ac:dyDescent="0.2">
      <c r="A33" s="127">
        <v>25</v>
      </c>
      <c r="B33" s="131" t="s">
        <v>188</v>
      </c>
      <c r="C33" s="157" t="s">
        <v>189</v>
      </c>
      <c r="D33" s="133" t="s">
        <v>171</v>
      </c>
      <c r="E33" s="135">
        <v>7.4520000000000003E-2</v>
      </c>
      <c r="F33" s="137">
        <v>0</v>
      </c>
      <c r="G33" s="138">
        <f t="shared" si="6"/>
        <v>0</v>
      </c>
      <c r="H33" s="138">
        <v>1</v>
      </c>
      <c r="I33" s="138">
        <f t="shared" si="7"/>
        <v>7.4520000000000003E-2</v>
      </c>
      <c r="J33" s="138">
        <v>0</v>
      </c>
      <c r="K33" s="138">
        <f t="shared" si="8"/>
        <v>0</v>
      </c>
      <c r="L33" s="126"/>
      <c r="M33" s="126"/>
      <c r="N33" s="126"/>
      <c r="O33" s="126"/>
      <c r="P33" s="126"/>
      <c r="Q33" s="126"/>
      <c r="R33" s="126"/>
      <c r="S33" s="126"/>
      <c r="T33" s="126"/>
      <c r="U33" s="126" t="s">
        <v>190</v>
      </c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</row>
    <row r="34" spans="1:50" ht="22.5" outlineLevel="1" x14ac:dyDescent="0.2">
      <c r="A34" s="127">
        <v>26</v>
      </c>
      <c r="B34" s="131" t="s">
        <v>191</v>
      </c>
      <c r="C34" s="157" t="s">
        <v>192</v>
      </c>
      <c r="D34" s="133" t="s">
        <v>147</v>
      </c>
      <c r="E34" s="135">
        <v>0.78159999999999996</v>
      </c>
      <c r="F34" s="137">
        <v>0</v>
      </c>
      <c r="G34" s="138">
        <f t="shared" si="6"/>
        <v>0</v>
      </c>
      <c r="H34" s="138">
        <v>0.15679999999999999</v>
      </c>
      <c r="I34" s="138">
        <f t="shared" si="7"/>
        <v>0.12255000000000001</v>
      </c>
      <c r="J34" s="138">
        <v>0</v>
      </c>
      <c r="K34" s="138">
        <f t="shared" si="8"/>
        <v>0</v>
      </c>
      <c r="L34" s="126"/>
      <c r="M34" s="126"/>
      <c r="N34" s="126"/>
      <c r="O34" s="126"/>
      <c r="P34" s="126"/>
      <c r="Q34" s="126"/>
      <c r="R34" s="126"/>
      <c r="S34" s="126"/>
      <c r="T34" s="126"/>
      <c r="U34" s="126" t="s">
        <v>138</v>
      </c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</row>
    <row r="35" spans="1:50" ht="22.5" outlineLevel="1" x14ac:dyDescent="0.2">
      <c r="A35" s="127">
        <v>27</v>
      </c>
      <c r="B35" s="131" t="s">
        <v>193</v>
      </c>
      <c r="C35" s="157" t="s">
        <v>194</v>
      </c>
      <c r="D35" s="133" t="s">
        <v>137</v>
      </c>
      <c r="E35" s="135">
        <v>0.1875</v>
      </c>
      <c r="F35" s="137">
        <v>0</v>
      </c>
      <c r="G35" s="138">
        <f t="shared" si="6"/>
        <v>0</v>
      </c>
      <c r="H35" s="138">
        <v>1.8987499999999999</v>
      </c>
      <c r="I35" s="138">
        <f t="shared" si="7"/>
        <v>0.35602</v>
      </c>
      <c r="J35" s="138">
        <v>0</v>
      </c>
      <c r="K35" s="138">
        <f t="shared" si="8"/>
        <v>0</v>
      </c>
      <c r="L35" s="126"/>
      <c r="M35" s="126"/>
      <c r="N35" s="126"/>
      <c r="O35" s="126"/>
      <c r="P35" s="126"/>
      <c r="Q35" s="126"/>
      <c r="R35" s="126"/>
      <c r="S35" s="126"/>
      <c r="T35" s="126"/>
      <c r="U35" s="126" t="s">
        <v>138</v>
      </c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</row>
    <row r="36" spans="1:50" ht="22.5" outlineLevel="1" x14ac:dyDescent="0.2">
      <c r="A36" s="127">
        <v>28</v>
      </c>
      <c r="B36" s="131" t="s">
        <v>195</v>
      </c>
      <c r="C36" s="157" t="s">
        <v>196</v>
      </c>
      <c r="D36" s="133" t="s">
        <v>147</v>
      </c>
      <c r="E36" s="135">
        <v>1.919</v>
      </c>
      <c r="F36" s="137">
        <v>0</v>
      </c>
      <c r="G36" s="138">
        <f t="shared" si="6"/>
        <v>0</v>
      </c>
      <c r="H36" s="138">
        <v>0.55242999999999998</v>
      </c>
      <c r="I36" s="138">
        <f t="shared" si="7"/>
        <v>1.0601100000000001</v>
      </c>
      <c r="J36" s="138">
        <v>0</v>
      </c>
      <c r="K36" s="138">
        <f t="shared" si="8"/>
        <v>0</v>
      </c>
      <c r="L36" s="126"/>
      <c r="M36" s="126"/>
      <c r="N36" s="126"/>
      <c r="O36" s="126"/>
      <c r="P36" s="126"/>
      <c r="Q36" s="126"/>
      <c r="R36" s="126"/>
      <c r="S36" s="126"/>
      <c r="T36" s="126"/>
      <c r="U36" s="126" t="s">
        <v>197</v>
      </c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</row>
    <row r="37" spans="1:50" outlineLevel="1" x14ac:dyDescent="0.2">
      <c r="A37" s="127">
        <v>29</v>
      </c>
      <c r="B37" s="131" t="s">
        <v>198</v>
      </c>
      <c r="C37" s="157" t="s">
        <v>199</v>
      </c>
      <c r="D37" s="133" t="s">
        <v>147</v>
      </c>
      <c r="E37" s="135">
        <v>88.673500000000004</v>
      </c>
      <c r="F37" s="137">
        <v>0</v>
      </c>
      <c r="G37" s="138">
        <f t="shared" si="6"/>
        <v>0</v>
      </c>
      <c r="H37" s="138">
        <v>0.25276999999999999</v>
      </c>
      <c r="I37" s="138">
        <f t="shared" si="7"/>
        <v>22.414000000000001</v>
      </c>
      <c r="J37" s="138">
        <v>0</v>
      </c>
      <c r="K37" s="138">
        <f t="shared" si="8"/>
        <v>0</v>
      </c>
      <c r="L37" s="126"/>
      <c r="M37" s="126"/>
      <c r="N37" s="126"/>
      <c r="O37" s="126"/>
      <c r="P37" s="126"/>
      <c r="Q37" s="126"/>
      <c r="R37" s="126"/>
      <c r="S37" s="126"/>
      <c r="T37" s="126"/>
      <c r="U37" s="126" t="s">
        <v>138</v>
      </c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</row>
    <row r="38" spans="1:50" outlineLevel="1" x14ac:dyDescent="0.2">
      <c r="A38" s="127">
        <v>30</v>
      </c>
      <c r="B38" s="131" t="s">
        <v>200</v>
      </c>
      <c r="C38" s="157" t="s">
        <v>201</v>
      </c>
      <c r="D38" s="133" t="s">
        <v>166</v>
      </c>
      <c r="E38" s="135">
        <v>6</v>
      </c>
      <c r="F38" s="137">
        <v>0</v>
      </c>
      <c r="G38" s="138">
        <f t="shared" si="6"/>
        <v>0</v>
      </c>
      <c r="H38" s="138">
        <v>4.5289999999999997E-2</v>
      </c>
      <c r="I38" s="138">
        <f t="shared" si="7"/>
        <v>0.27173999999999998</v>
      </c>
      <c r="J38" s="138">
        <v>0</v>
      </c>
      <c r="K38" s="138">
        <f t="shared" si="8"/>
        <v>0</v>
      </c>
      <c r="L38" s="126"/>
      <c r="M38" s="126"/>
      <c r="N38" s="126"/>
      <c r="O38" s="126"/>
      <c r="P38" s="126"/>
      <c r="Q38" s="126"/>
      <c r="R38" s="126"/>
      <c r="S38" s="126"/>
      <c r="T38" s="126"/>
      <c r="U38" s="126" t="s">
        <v>138</v>
      </c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</row>
    <row r="39" spans="1:50" outlineLevel="1" x14ac:dyDescent="0.2">
      <c r="A39" s="127">
        <v>31</v>
      </c>
      <c r="B39" s="131" t="s">
        <v>202</v>
      </c>
      <c r="C39" s="157" t="s">
        <v>203</v>
      </c>
      <c r="D39" s="133" t="s">
        <v>166</v>
      </c>
      <c r="E39" s="135">
        <v>6</v>
      </c>
      <c r="F39" s="137">
        <v>0</v>
      </c>
      <c r="G39" s="138">
        <f t="shared" si="6"/>
        <v>0</v>
      </c>
      <c r="H39" s="138">
        <v>5.4219999999999997E-2</v>
      </c>
      <c r="I39" s="138">
        <f t="shared" si="7"/>
        <v>0.32532</v>
      </c>
      <c r="J39" s="138">
        <v>0</v>
      </c>
      <c r="K39" s="138">
        <f t="shared" si="8"/>
        <v>0</v>
      </c>
      <c r="L39" s="126"/>
      <c r="M39" s="126"/>
      <c r="N39" s="126"/>
      <c r="O39" s="126"/>
      <c r="P39" s="126"/>
      <c r="Q39" s="126"/>
      <c r="R39" s="126"/>
      <c r="S39" s="126"/>
      <c r="T39" s="126"/>
      <c r="U39" s="126" t="s">
        <v>138</v>
      </c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</row>
    <row r="40" spans="1:50" outlineLevel="1" x14ac:dyDescent="0.2">
      <c r="A40" s="127">
        <v>32</v>
      </c>
      <c r="B40" s="131" t="s">
        <v>204</v>
      </c>
      <c r="C40" s="157" t="s">
        <v>205</v>
      </c>
      <c r="D40" s="133" t="s">
        <v>137</v>
      </c>
      <c r="E40" s="135">
        <v>0.28199999999999997</v>
      </c>
      <c r="F40" s="137">
        <v>0</v>
      </c>
      <c r="G40" s="138">
        <f t="shared" si="6"/>
        <v>0</v>
      </c>
      <c r="H40" s="138">
        <v>2.52501</v>
      </c>
      <c r="I40" s="138">
        <f t="shared" si="7"/>
        <v>0.71204999999999996</v>
      </c>
      <c r="J40" s="138">
        <v>0</v>
      </c>
      <c r="K40" s="138">
        <f t="shared" si="8"/>
        <v>0</v>
      </c>
      <c r="L40" s="126"/>
      <c r="M40" s="126"/>
      <c r="N40" s="126"/>
      <c r="O40" s="126"/>
      <c r="P40" s="126"/>
      <c r="Q40" s="126"/>
      <c r="R40" s="126"/>
      <c r="S40" s="126"/>
      <c r="T40" s="126"/>
      <c r="U40" s="126" t="s">
        <v>138</v>
      </c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</row>
    <row r="41" spans="1:50" outlineLevel="1" x14ac:dyDescent="0.2">
      <c r="A41" s="127">
        <v>33</v>
      </c>
      <c r="B41" s="131" t="s">
        <v>206</v>
      </c>
      <c r="C41" s="157" t="s">
        <v>207</v>
      </c>
      <c r="D41" s="133" t="s">
        <v>147</v>
      </c>
      <c r="E41" s="135">
        <v>3.4780000000000002</v>
      </c>
      <c r="F41" s="137">
        <v>0</v>
      </c>
      <c r="G41" s="138">
        <f t="shared" si="6"/>
        <v>0</v>
      </c>
      <c r="H41" s="138">
        <v>8.8400000000000006E-3</v>
      </c>
      <c r="I41" s="138">
        <f t="shared" si="7"/>
        <v>3.075E-2</v>
      </c>
      <c r="J41" s="138">
        <v>0</v>
      </c>
      <c r="K41" s="138">
        <f t="shared" si="8"/>
        <v>0</v>
      </c>
      <c r="L41" s="126"/>
      <c r="M41" s="126"/>
      <c r="N41" s="126"/>
      <c r="O41" s="126"/>
      <c r="P41" s="126"/>
      <c r="Q41" s="126"/>
      <c r="R41" s="126"/>
      <c r="S41" s="126"/>
      <c r="T41" s="126"/>
      <c r="U41" s="126" t="s">
        <v>138</v>
      </c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</row>
    <row r="42" spans="1:50" outlineLevel="1" x14ac:dyDescent="0.2">
      <c r="A42" s="127">
        <v>34</v>
      </c>
      <c r="B42" s="131" t="s">
        <v>208</v>
      </c>
      <c r="C42" s="157" t="s">
        <v>209</v>
      </c>
      <c r="D42" s="133" t="s">
        <v>147</v>
      </c>
      <c r="E42" s="135">
        <v>3.4780000000000002</v>
      </c>
      <c r="F42" s="137">
        <v>0</v>
      </c>
      <c r="G42" s="138">
        <f t="shared" si="6"/>
        <v>0</v>
      </c>
      <c r="H42" s="138">
        <v>0</v>
      </c>
      <c r="I42" s="138">
        <f t="shared" si="7"/>
        <v>0</v>
      </c>
      <c r="J42" s="138">
        <v>0</v>
      </c>
      <c r="K42" s="138">
        <f t="shared" si="8"/>
        <v>0</v>
      </c>
      <c r="L42" s="126"/>
      <c r="M42" s="126"/>
      <c r="N42" s="126"/>
      <c r="O42" s="126"/>
      <c r="P42" s="126"/>
      <c r="Q42" s="126"/>
      <c r="R42" s="126"/>
      <c r="S42" s="126"/>
      <c r="T42" s="126"/>
      <c r="U42" s="126" t="s">
        <v>138</v>
      </c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</row>
    <row r="43" spans="1:50" outlineLevel="1" x14ac:dyDescent="0.2">
      <c r="A43" s="127">
        <v>35</v>
      </c>
      <c r="B43" s="131" t="s">
        <v>210</v>
      </c>
      <c r="C43" s="157" t="s">
        <v>211</v>
      </c>
      <c r="D43" s="133" t="s">
        <v>171</v>
      </c>
      <c r="E43" s="135">
        <v>6.7861199999999997E-2</v>
      </c>
      <c r="F43" s="137">
        <v>0</v>
      </c>
      <c r="G43" s="138">
        <f t="shared" si="6"/>
        <v>0</v>
      </c>
      <c r="H43" s="138">
        <v>1.01292</v>
      </c>
      <c r="I43" s="138">
        <f t="shared" si="7"/>
        <v>6.8739999999999996E-2</v>
      </c>
      <c r="J43" s="138">
        <v>0</v>
      </c>
      <c r="K43" s="138">
        <f t="shared" si="8"/>
        <v>0</v>
      </c>
      <c r="L43" s="126"/>
      <c r="M43" s="126"/>
      <c r="N43" s="126"/>
      <c r="O43" s="126"/>
      <c r="P43" s="126"/>
      <c r="Q43" s="126"/>
      <c r="R43" s="126"/>
      <c r="S43" s="126"/>
      <c r="T43" s="126"/>
      <c r="U43" s="126" t="s">
        <v>138</v>
      </c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</row>
    <row r="44" spans="1:50" outlineLevel="1" x14ac:dyDescent="0.2">
      <c r="A44" s="127">
        <v>36</v>
      </c>
      <c r="B44" s="131" t="s">
        <v>212</v>
      </c>
      <c r="C44" s="157" t="s">
        <v>213</v>
      </c>
      <c r="D44" s="133" t="s">
        <v>147</v>
      </c>
      <c r="E44" s="135">
        <v>44.311999999999998</v>
      </c>
      <c r="F44" s="137">
        <v>0</v>
      </c>
      <c r="G44" s="138">
        <f t="shared" si="6"/>
        <v>0</v>
      </c>
      <c r="H44" s="138">
        <v>0.11666</v>
      </c>
      <c r="I44" s="138">
        <f t="shared" si="7"/>
        <v>5.1694399999999998</v>
      </c>
      <c r="J44" s="138">
        <v>0</v>
      </c>
      <c r="K44" s="138">
        <f t="shared" si="8"/>
        <v>0</v>
      </c>
      <c r="L44" s="126"/>
      <c r="M44" s="126"/>
      <c r="N44" s="126"/>
      <c r="O44" s="126"/>
      <c r="P44" s="126"/>
      <c r="Q44" s="126"/>
      <c r="R44" s="126"/>
      <c r="S44" s="126"/>
      <c r="T44" s="126"/>
      <c r="U44" s="126" t="s">
        <v>138</v>
      </c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</row>
    <row r="45" spans="1:50" outlineLevel="1" x14ac:dyDescent="0.2">
      <c r="A45" s="127">
        <v>37</v>
      </c>
      <c r="B45" s="131" t="s">
        <v>214</v>
      </c>
      <c r="C45" s="157" t="s">
        <v>215</v>
      </c>
      <c r="D45" s="133" t="s">
        <v>166</v>
      </c>
      <c r="E45" s="135">
        <v>2</v>
      </c>
      <c r="F45" s="137">
        <v>0</v>
      </c>
      <c r="G45" s="138">
        <f t="shared" si="6"/>
        <v>0</v>
      </c>
      <c r="H45" s="138">
        <v>1.7260000000000001E-2</v>
      </c>
      <c r="I45" s="138">
        <f t="shared" si="7"/>
        <v>3.4520000000000002E-2</v>
      </c>
      <c r="J45" s="138">
        <v>0</v>
      </c>
      <c r="K45" s="138">
        <f t="shared" si="8"/>
        <v>0</v>
      </c>
      <c r="L45" s="126"/>
      <c r="M45" s="126"/>
      <c r="N45" s="126"/>
      <c r="O45" s="126"/>
      <c r="P45" s="126"/>
      <c r="Q45" s="126"/>
      <c r="R45" s="126"/>
      <c r="S45" s="126"/>
      <c r="T45" s="126"/>
      <c r="U45" s="126" t="s">
        <v>138</v>
      </c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</row>
    <row r="46" spans="1:50" outlineLevel="1" x14ac:dyDescent="0.2">
      <c r="A46" s="127">
        <v>38</v>
      </c>
      <c r="B46" s="131" t="s">
        <v>216</v>
      </c>
      <c r="C46" s="157" t="s">
        <v>217</v>
      </c>
      <c r="D46" s="133" t="s">
        <v>166</v>
      </c>
      <c r="E46" s="135">
        <v>3</v>
      </c>
      <c r="F46" s="137">
        <v>0</v>
      </c>
      <c r="G46" s="138">
        <f t="shared" si="6"/>
        <v>0</v>
      </c>
      <c r="H46" s="138">
        <v>2.2880000000000001E-2</v>
      </c>
      <c r="I46" s="138">
        <f t="shared" si="7"/>
        <v>6.8640000000000007E-2</v>
      </c>
      <c r="J46" s="138">
        <v>0</v>
      </c>
      <c r="K46" s="138">
        <f t="shared" si="8"/>
        <v>0</v>
      </c>
      <c r="L46" s="126"/>
      <c r="M46" s="126"/>
      <c r="N46" s="126"/>
      <c r="O46" s="126"/>
      <c r="P46" s="126"/>
      <c r="Q46" s="126"/>
      <c r="R46" s="126"/>
      <c r="S46" s="126"/>
      <c r="T46" s="126"/>
      <c r="U46" s="126" t="s">
        <v>138</v>
      </c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</row>
    <row r="47" spans="1:50" outlineLevel="1" x14ac:dyDescent="0.2">
      <c r="A47" s="127">
        <v>39</v>
      </c>
      <c r="B47" s="131" t="s">
        <v>218</v>
      </c>
      <c r="C47" s="157" t="s">
        <v>219</v>
      </c>
      <c r="D47" s="133" t="s">
        <v>147</v>
      </c>
      <c r="E47" s="135">
        <v>8.7799999999999994</v>
      </c>
      <c r="F47" s="137">
        <v>0</v>
      </c>
      <c r="G47" s="138">
        <f t="shared" si="6"/>
        <v>0</v>
      </c>
      <c r="H47" s="138">
        <v>0.14137</v>
      </c>
      <c r="I47" s="138">
        <f t="shared" si="7"/>
        <v>1.2412300000000001</v>
      </c>
      <c r="J47" s="138">
        <v>0</v>
      </c>
      <c r="K47" s="138">
        <f t="shared" si="8"/>
        <v>0</v>
      </c>
      <c r="L47" s="126"/>
      <c r="M47" s="126"/>
      <c r="N47" s="126"/>
      <c r="O47" s="126"/>
      <c r="P47" s="126"/>
      <c r="Q47" s="126"/>
      <c r="R47" s="126"/>
      <c r="S47" s="126"/>
      <c r="T47" s="126"/>
      <c r="U47" s="126" t="s">
        <v>138</v>
      </c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</row>
    <row r="48" spans="1:50" outlineLevel="1" x14ac:dyDescent="0.2">
      <c r="A48" s="127">
        <v>40</v>
      </c>
      <c r="B48" s="131" t="s">
        <v>220</v>
      </c>
      <c r="C48" s="157" t="s">
        <v>221</v>
      </c>
      <c r="D48" s="133" t="s">
        <v>166</v>
      </c>
      <c r="E48" s="135">
        <v>2</v>
      </c>
      <c r="F48" s="137">
        <v>0</v>
      </c>
      <c r="G48" s="138">
        <f t="shared" si="6"/>
        <v>0</v>
      </c>
      <c r="H48" s="138">
        <v>2.5749999999999999E-2</v>
      </c>
      <c r="I48" s="138">
        <f t="shared" si="7"/>
        <v>5.1499999999999997E-2</v>
      </c>
      <c r="J48" s="138">
        <v>0</v>
      </c>
      <c r="K48" s="138">
        <f t="shared" si="8"/>
        <v>0</v>
      </c>
      <c r="L48" s="126"/>
      <c r="M48" s="126"/>
      <c r="N48" s="126"/>
      <c r="O48" s="126"/>
      <c r="P48" s="126"/>
      <c r="Q48" s="126"/>
      <c r="R48" s="126"/>
      <c r="S48" s="126"/>
      <c r="T48" s="126"/>
      <c r="U48" s="126" t="s">
        <v>138</v>
      </c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</row>
    <row r="49" spans="1:50" outlineLevel="1" x14ac:dyDescent="0.2">
      <c r="A49" s="127">
        <v>41</v>
      </c>
      <c r="B49" s="131" t="s">
        <v>222</v>
      </c>
      <c r="C49" s="157" t="s">
        <v>223</v>
      </c>
      <c r="D49" s="133" t="s">
        <v>224</v>
      </c>
      <c r="E49" s="135">
        <v>26.62</v>
      </c>
      <c r="F49" s="137">
        <v>0</v>
      </c>
      <c r="G49" s="138">
        <f t="shared" si="6"/>
        <v>0</v>
      </c>
      <c r="H49" s="138">
        <v>1.0200000000000001E-3</v>
      </c>
      <c r="I49" s="138">
        <f t="shared" si="7"/>
        <v>2.7150000000000001E-2</v>
      </c>
      <c r="J49" s="138">
        <v>0</v>
      </c>
      <c r="K49" s="138">
        <f t="shared" si="8"/>
        <v>0</v>
      </c>
      <c r="L49" s="126"/>
      <c r="M49" s="126"/>
      <c r="N49" s="126"/>
      <c r="O49" s="126"/>
      <c r="P49" s="126"/>
      <c r="Q49" s="126"/>
      <c r="R49" s="126"/>
      <c r="S49" s="126"/>
      <c r="T49" s="126"/>
      <c r="U49" s="126" t="s">
        <v>138</v>
      </c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</row>
    <row r="50" spans="1:50" outlineLevel="1" x14ac:dyDescent="0.2">
      <c r="A50" s="127">
        <v>42</v>
      </c>
      <c r="B50" s="131" t="s">
        <v>225</v>
      </c>
      <c r="C50" s="157" t="s">
        <v>226</v>
      </c>
      <c r="D50" s="133" t="s">
        <v>224</v>
      </c>
      <c r="E50" s="135">
        <v>10.210000000000001</v>
      </c>
      <c r="F50" s="137">
        <v>0</v>
      </c>
      <c r="G50" s="138">
        <f t="shared" si="6"/>
        <v>0</v>
      </c>
      <c r="H50" s="138">
        <v>8.0000000000000007E-5</v>
      </c>
      <c r="I50" s="138">
        <f t="shared" si="7"/>
        <v>8.1999999999999998E-4</v>
      </c>
      <c r="J50" s="138">
        <v>0</v>
      </c>
      <c r="K50" s="138">
        <f t="shared" si="8"/>
        <v>0</v>
      </c>
      <c r="L50" s="126"/>
      <c r="M50" s="126"/>
      <c r="N50" s="126"/>
      <c r="O50" s="126"/>
      <c r="P50" s="126"/>
      <c r="Q50" s="126"/>
      <c r="R50" s="126"/>
      <c r="S50" s="126"/>
      <c r="T50" s="126"/>
      <c r="U50" s="126" t="s">
        <v>138</v>
      </c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</row>
    <row r="51" spans="1:50" ht="22.5" outlineLevel="1" x14ac:dyDescent="0.2">
      <c r="A51" s="127">
        <v>43</v>
      </c>
      <c r="B51" s="131" t="s">
        <v>227</v>
      </c>
      <c r="C51" s="157" t="s">
        <v>228</v>
      </c>
      <c r="D51" s="133" t="s">
        <v>224</v>
      </c>
      <c r="E51" s="135">
        <v>6</v>
      </c>
      <c r="F51" s="137">
        <v>0</v>
      </c>
      <c r="G51" s="138">
        <f t="shared" si="6"/>
        <v>0</v>
      </c>
      <c r="H51" s="138">
        <v>0.15026</v>
      </c>
      <c r="I51" s="138">
        <f t="shared" si="7"/>
        <v>0.90156000000000003</v>
      </c>
      <c r="J51" s="138">
        <v>0</v>
      </c>
      <c r="K51" s="138">
        <f t="shared" si="8"/>
        <v>0</v>
      </c>
      <c r="L51" s="126"/>
      <c r="M51" s="126"/>
      <c r="N51" s="126"/>
      <c r="O51" s="126"/>
      <c r="P51" s="126"/>
      <c r="Q51" s="126"/>
      <c r="R51" s="126"/>
      <c r="S51" s="126"/>
      <c r="T51" s="126"/>
      <c r="U51" s="126" t="s">
        <v>197</v>
      </c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</row>
    <row r="52" spans="1:50" ht="22.5" outlineLevel="1" x14ac:dyDescent="0.2">
      <c r="A52" s="127">
        <v>44</v>
      </c>
      <c r="B52" s="131" t="s">
        <v>229</v>
      </c>
      <c r="C52" s="157" t="s">
        <v>230</v>
      </c>
      <c r="D52" s="133" t="s">
        <v>147</v>
      </c>
      <c r="E52" s="135">
        <v>2.04</v>
      </c>
      <c r="F52" s="137">
        <v>0</v>
      </c>
      <c r="G52" s="138">
        <f t="shared" si="6"/>
        <v>0</v>
      </c>
      <c r="H52" s="138">
        <v>1.29E-2</v>
      </c>
      <c r="I52" s="138">
        <f t="shared" si="7"/>
        <v>2.632E-2</v>
      </c>
      <c r="J52" s="138">
        <v>0</v>
      </c>
      <c r="K52" s="138">
        <f t="shared" si="8"/>
        <v>0</v>
      </c>
      <c r="L52" s="126"/>
      <c r="M52" s="126"/>
      <c r="N52" s="126"/>
      <c r="O52" s="126"/>
      <c r="P52" s="126"/>
      <c r="Q52" s="126"/>
      <c r="R52" s="126"/>
      <c r="S52" s="126"/>
      <c r="T52" s="126"/>
      <c r="U52" s="126" t="s">
        <v>138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</row>
    <row r="53" spans="1:50" outlineLevel="1" x14ac:dyDescent="0.2">
      <c r="A53" s="127">
        <v>45</v>
      </c>
      <c r="B53" s="131" t="s">
        <v>231</v>
      </c>
      <c r="C53" s="157" t="s">
        <v>232</v>
      </c>
      <c r="D53" s="133" t="s">
        <v>147</v>
      </c>
      <c r="E53" s="135">
        <v>2.04</v>
      </c>
      <c r="F53" s="137">
        <v>0</v>
      </c>
      <c r="G53" s="138">
        <f t="shared" si="6"/>
        <v>0</v>
      </c>
      <c r="H53" s="138">
        <v>0</v>
      </c>
      <c r="I53" s="138">
        <f t="shared" si="7"/>
        <v>0</v>
      </c>
      <c r="J53" s="138">
        <v>0</v>
      </c>
      <c r="K53" s="138">
        <f t="shared" si="8"/>
        <v>0</v>
      </c>
      <c r="L53" s="126"/>
      <c r="M53" s="126"/>
      <c r="N53" s="126"/>
      <c r="O53" s="126"/>
      <c r="P53" s="126"/>
      <c r="Q53" s="126"/>
      <c r="R53" s="126"/>
      <c r="S53" s="126"/>
      <c r="T53" s="126"/>
      <c r="U53" s="126" t="s">
        <v>138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</row>
    <row r="54" spans="1:50" x14ac:dyDescent="0.2">
      <c r="A54" s="128" t="s">
        <v>133</v>
      </c>
      <c r="B54" s="132" t="s">
        <v>59</v>
      </c>
      <c r="C54" s="158" t="s">
        <v>60</v>
      </c>
      <c r="D54" s="134"/>
      <c r="E54" s="136"/>
      <c r="F54" s="139"/>
      <c r="G54" s="139">
        <f>SUM(G55:G87)</f>
        <v>0</v>
      </c>
      <c r="H54" s="139"/>
      <c r="I54" s="139">
        <f>SUM(I55:I87)</f>
        <v>26.277740000000009</v>
      </c>
      <c r="J54" s="139"/>
      <c r="K54" s="139">
        <f>SUM(K55:K87)</f>
        <v>0</v>
      </c>
      <c r="U54" t="s">
        <v>134</v>
      </c>
    </row>
    <row r="55" spans="1:50" outlineLevel="1" x14ac:dyDescent="0.2">
      <c r="A55" s="127">
        <v>46</v>
      </c>
      <c r="B55" s="131" t="s">
        <v>233</v>
      </c>
      <c r="C55" s="157" t="s">
        <v>234</v>
      </c>
      <c r="D55" s="133" t="s">
        <v>137</v>
      </c>
      <c r="E55" s="135">
        <v>4.7205500000000002</v>
      </c>
      <c r="F55" s="137">
        <v>0</v>
      </c>
      <c r="G55" s="138">
        <f t="shared" ref="G55:G87" si="9">ROUND(E55*F55,2)</f>
        <v>0</v>
      </c>
      <c r="H55" s="138">
        <v>2.5251399999999999</v>
      </c>
      <c r="I55" s="138">
        <f t="shared" ref="I55:I87" si="10">ROUND(E55*H55,5)</f>
        <v>11.92005</v>
      </c>
      <c r="J55" s="138">
        <v>0</v>
      </c>
      <c r="K55" s="138">
        <f t="shared" ref="K55:K87" si="11">ROUND(E55*J55,5)</f>
        <v>0</v>
      </c>
      <c r="L55" s="126"/>
      <c r="M55" s="126"/>
      <c r="N55" s="126"/>
      <c r="O55" s="126"/>
      <c r="P55" s="126"/>
      <c r="Q55" s="126"/>
      <c r="R55" s="126"/>
      <c r="S55" s="126"/>
      <c r="T55" s="126"/>
      <c r="U55" s="126" t="s">
        <v>138</v>
      </c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</row>
    <row r="56" spans="1:50" outlineLevel="1" x14ac:dyDescent="0.2">
      <c r="A56" s="127">
        <v>47</v>
      </c>
      <c r="B56" s="131" t="s">
        <v>235</v>
      </c>
      <c r="C56" s="157" t="s">
        <v>236</v>
      </c>
      <c r="D56" s="133" t="s">
        <v>171</v>
      </c>
      <c r="E56" s="135">
        <v>0.42208000000000001</v>
      </c>
      <c r="F56" s="137">
        <v>0</v>
      </c>
      <c r="G56" s="138">
        <f t="shared" si="9"/>
        <v>0</v>
      </c>
      <c r="H56" s="138">
        <v>1.02139</v>
      </c>
      <c r="I56" s="138">
        <f t="shared" si="10"/>
        <v>0.43110999999999999</v>
      </c>
      <c r="J56" s="138">
        <v>0</v>
      </c>
      <c r="K56" s="138">
        <f t="shared" si="11"/>
        <v>0</v>
      </c>
      <c r="L56" s="126"/>
      <c r="M56" s="126"/>
      <c r="N56" s="126"/>
      <c r="O56" s="126"/>
      <c r="P56" s="126"/>
      <c r="Q56" s="126"/>
      <c r="R56" s="126"/>
      <c r="S56" s="126"/>
      <c r="T56" s="126"/>
      <c r="U56" s="126" t="s">
        <v>138</v>
      </c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</row>
    <row r="57" spans="1:50" ht="22.5" outlineLevel="1" x14ac:dyDescent="0.2">
      <c r="A57" s="127">
        <v>48</v>
      </c>
      <c r="B57" s="131" t="s">
        <v>237</v>
      </c>
      <c r="C57" s="157" t="s">
        <v>238</v>
      </c>
      <c r="D57" s="133" t="s">
        <v>147</v>
      </c>
      <c r="E57" s="135">
        <v>28.73</v>
      </c>
      <c r="F57" s="137">
        <v>0</v>
      </c>
      <c r="G57" s="138">
        <f t="shared" si="9"/>
        <v>0</v>
      </c>
      <c r="H57" s="138">
        <v>4.2520000000000002E-2</v>
      </c>
      <c r="I57" s="138">
        <f t="shared" si="10"/>
        <v>1.2216</v>
      </c>
      <c r="J57" s="138">
        <v>0</v>
      </c>
      <c r="K57" s="138">
        <f t="shared" si="11"/>
        <v>0</v>
      </c>
      <c r="L57" s="126"/>
      <c r="M57" s="126"/>
      <c r="N57" s="126"/>
      <c r="O57" s="126"/>
      <c r="P57" s="126"/>
      <c r="Q57" s="126"/>
      <c r="R57" s="126"/>
      <c r="S57" s="126"/>
      <c r="T57" s="126"/>
      <c r="U57" s="126" t="s">
        <v>138</v>
      </c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</row>
    <row r="58" spans="1:50" ht="22.5" outlineLevel="1" x14ac:dyDescent="0.2">
      <c r="A58" s="127">
        <v>49</v>
      </c>
      <c r="B58" s="131" t="s">
        <v>239</v>
      </c>
      <c r="C58" s="157" t="s">
        <v>240</v>
      </c>
      <c r="D58" s="133" t="s">
        <v>147</v>
      </c>
      <c r="E58" s="135">
        <v>28.73</v>
      </c>
      <c r="F58" s="137">
        <v>0</v>
      </c>
      <c r="G58" s="138">
        <f t="shared" si="9"/>
        <v>0</v>
      </c>
      <c r="H58" s="138">
        <v>0</v>
      </c>
      <c r="I58" s="138">
        <f t="shared" si="10"/>
        <v>0</v>
      </c>
      <c r="J58" s="138">
        <v>0</v>
      </c>
      <c r="K58" s="138">
        <f t="shared" si="11"/>
        <v>0</v>
      </c>
      <c r="L58" s="126"/>
      <c r="M58" s="126"/>
      <c r="N58" s="126"/>
      <c r="O58" s="126"/>
      <c r="P58" s="126"/>
      <c r="Q58" s="126"/>
      <c r="R58" s="126"/>
      <c r="S58" s="126"/>
      <c r="T58" s="126"/>
      <c r="U58" s="126" t="s">
        <v>138</v>
      </c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</row>
    <row r="59" spans="1:50" outlineLevel="1" x14ac:dyDescent="0.2">
      <c r="A59" s="127">
        <v>50</v>
      </c>
      <c r="B59" s="131" t="s">
        <v>241</v>
      </c>
      <c r="C59" s="157" t="s">
        <v>242</v>
      </c>
      <c r="D59" s="133" t="s">
        <v>166</v>
      </c>
      <c r="E59" s="135">
        <v>1</v>
      </c>
      <c r="F59" s="137">
        <v>0</v>
      </c>
      <c r="G59" s="138">
        <f t="shared" si="9"/>
        <v>0</v>
      </c>
      <c r="H59" s="138">
        <v>1.711E-2</v>
      </c>
      <c r="I59" s="138">
        <f t="shared" si="10"/>
        <v>1.711E-2</v>
      </c>
      <c r="J59" s="138">
        <v>0</v>
      </c>
      <c r="K59" s="138">
        <f t="shared" si="11"/>
        <v>0</v>
      </c>
      <c r="L59" s="126"/>
      <c r="M59" s="126"/>
      <c r="N59" s="126"/>
      <c r="O59" s="126"/>
      <c r="P59" s="126"/>
      <c r="Q59" s="126"/>
      <c r="R59" s="126"/>
      <c r="S59" s="126"/>
      <c r="T59" s="126"/>
      <c r="U59" s="126" t="s">
        <v>138</v>
      </c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</row>
    <row r="60" spans="1:50" outlineLevel="1" x14ac:dyDescent="0.2">
      <c r="A60" s="127">
        <v>51</v>
      </c>
      <c r="B60" s="131" t="s">
        <v>243</v>
      </c>
      <c r="C60" s="157" t="s">
        <v>244</v>
      </c>
      <c r="D60" s="133" t="s">
        <v>224</v>
      </c>
      <c r="E60" s="135">
        <v>33.085000000000001</v>
      </c>
      <c r="F60" s="137">
        <v>0</v>
      </c>
      <c r="G60" s="138">
        <f t="shared" si="9"/>
        <v>0</v>
      </c>
      <c r="H60" s="138">
        <v>3.0470000000000001E-2</v>
      </c>
      <c r="I60" s="138">
        <f t="shared" si="10"/>
        <v>1.0081</v>
      </c>
      <c r="J60" s="138">
        <v>0</v>
      </c>
      <c r="K60" s="138">
        <f t="shared" si="11"/>
        <v>0</v>
      </c>
      <c r="L60" s="126"/>
      <c r="M60" s="126"/>
      <c r="N60" s="126"/>
      <c r="O60" s="126"/>
      <c r="P60" s="126"/>
      <c r="Q60" s="126"/>
      <c r="R60" s="126"/>
      <c r="S60" s="126"/>
      <c r="T60" s="126"/>
      <c r="U60" s="126" t="s">
        <v>138</v>
      </c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</row>
    <row r="61" spans="1:50" outlineLevel="1" x14ac:dyDescent="0.2">
      <c r="A61" s="127">
        <v>52</v>
      </c>
      <c r="B61" s="131" t="s">
        <v>245</v>
      </c>
      <c r="C61" s="157" t="s">
        <v>246</v>
      </c>
      <c r="D61" s="133" t="s">
        <v>224</v>
      </c>
      <c r="E61" s="135">
        <v>33.085000000000001</v>
      </c>
      <c r="F61" s="137">
        <v>0</v>
      </c>
      <c r="G61" s="138">
        <f t="shared" si="9"/>
        <v>0</v>
      </c>
      <c r="H61" s="138">
        <v>0</v>
      </c>
      <c r="I61" s="138">
        <f t="shared" si="10"/>
        <v>0</v>
      </c>
      <c r="J61" s="138">
        <v>0</v>
      </c>
      <c r="K61" s="138">
        <f t="shared" si="11"/>
        <v>0</v>
      </c>
      <c r="L61" s="126"/>
      <c r="M61" s="126"/>
      <c r="N61" s="126"/>
      <c r="O61" s="126"/>
      <c r="P61" s="126"/>
      <c r="Q61" s="126"/>
      <c r="R61" s="126"/>
      <c r="S61" s="126"/>
      <c r="T61" s="126"/>
      <c r="U61" s="126" t="s">
        <v>138</v>
      </c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</row>
    <row r="62" spans="1:50" outlineLevel="1" x14ac:dyDescent="0.2">
      <c r="A62" s="127">
        <v>53</v>
      </c>
      <c r="B62" s="131" t="s">
        <v>247</v>
      </c>
      <c r="C62" s="157" t="s">
        <v>248</v>
      </c>
      <c r="D62" s="133" t="s">
        <v>137</v>
      </c>
      <c r="E62" s="135">
        <v>0.80125000000000002</v>
      </c>
      <c r="F62" s="137">
        <v>0</v>
      </c>
      <c r="G62" s="138">
        <f t="shared" si="9"/>
        <v>0</v>
      </c>
      <c r="H62" s="138">
        <v>2.5250699999999999</v>
      </c>
      <c r="I62" s="138">
        <f t="shared" si="10"/>
        <v>2.0232100000000002</v>
      </c>
      <c r="J62" s="138">
        <v>0</v>
      </c>
      <c r="K62" s="138">
        <f t="shared" si="11"/>
        <v>0</v>
      </c>
      <c r="L62" s="126"/>
      <c r="M62" s="126"/>
      <c r="N62" s="126"/>
      <c r="O62" s="126"/>
      <c r="P62" s="126"/>
      <c r="Q62" s="126"/>
      <c r="R62" s="126"/>
      <c r="S62" s="126"/>
      <c r="T62" s="126"/>
      <c r="U62" s="126" t="s">
        <v>138</v>
      </c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</row>
    <row r="63" spans="1:50" outlineLevel="1" x14ac:dyDescent="0.2">
      <c r="A63" s="127">
        <v>54</v>
      </c>
      <c r="B63" s="131" t="s">
        <v>249</v>
      </c>
      <c r="C63" s="157" t="s">
        <v>250</v>
      </c>
      <c r="D63" s="133" t="s">
        <v>147</v>
      </c>
      <c r="E63" s="135">
        <v>5.5670000000000002</v>
      </c>
      <c r="F63" s="137">
        <v>0</v>
      </c>
      <c r="G63" s="138">
        <f t="shared" si="9"/>
        <v>0</v>
      </c>
      <c r="H63" s="138">
        <v>5.7700000000000001E-2</v>
      </c>
      <c r="I63" s="138">
        <f t="shared" si="10"/>
        <v>0.32122000000000001</v>
      </c>
      <c r="J63" s="138">
        <v>0</v>
      </c>
      <c r="K63" s="138">
        <f t="shared" si="11"/>
        <v>0</v>
      </c>
      <c r="L63" s="126"/>
      <c r="M63" s="126"/>
      <c r="N63" s="126"/>
      <c r="O63" s="126"/>
      <c r="P63" s="126"/>
      <c r="Q63" s="126"/>
      <c r="R63" s="126"/>
      <c r="S63" s="126"/>
      <c r="T63" s="126"/>
      <c r="U63" s="126" t="s">
        <v>138</v>
      </c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</row>
    <row r="64" spans="1:50" outlineLevel="1" x14ac:dyDescent="0.2">
      <c r="A64" s="127">
        <v>55</v>
      </c>
      <c r="B64" s="131" t="s">
        <v>251</v>
      </c>
      <c r="C64" s="157" t="s">
        <v>252</v>
      </c>
      <c r="D64" s="133" t="s">
        <v>147</v>
      </c>
      <c r="E64" s="135">
        <v>5.5670000000000002</v>
      </c>
      <c r="F64" s="137">
        <v>0</v>
      </c>
      <c r="G64" s="138">
        <f t="shared" si="9"/>
        <v>0</v>
      </c>
      <c r="H64" s="138">
        <v>0</v>
      </c>
      <c r="I64" s="138">
        <f t="shared" si="10"/>
        <v>0</v>
      </c>
      <c r="J64" s="138">
        <v>0</v>
      </c>
      <c r="K64" s="138">
        <f t="shared" si="11"/>
        <v>0</v>
      </c>
      <c r="L64" s="126"/>
      <c r="M64" s="126"/>
      <c r="N64" s="126"/>
      <c r="O64" s="126"/>
      <c r="P64" s="126"/>
      <c r="Q64" s="126"/>
      <c r="R64" s="126"/>
      <c r="S64" s="126"/>
      <c r="T64" s="126"/>
      <c r="U64" s="126" t="s">
        <v>138</v>
      </c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</row>
    <row r="65" spans="1:50" outlineLevel="1" x14ac:dyDescent="0.2">
      <c r="A65" s="127">
        <v>56</v>
      </c>
      <c r="B65" s="131" t="s">
        <v>253</v>
      </c>
      <c r="C65" s="157" t="s">
        <v>254</v>
      </c>
      <c r="D65" s="133" t="s">
        <v>147</v>
      </c>
      <c r="E65" s="135">
        <v>4.2850000000000001</v>
      </c>
      <c r="F65" s="137">
        <v>0</v>
      </c>
      <c r="G65" s="138">
        <f t="shared" si="9"/>
        <v>0</v>
      </c>
      <c r="H65" s="138">
        <v>6.3299999999999997E-3</v>
      </c>
      <c r="I65" s="138">
        <f t="shared" si="10"/>
        <v>2.7119999999999998E-2</v>
      </c>
      <c r="J65" s="138">
        <v>0</v>
      </c>
      <c r="K65" s="138">
        <f t="shared" si="11"/>
        <v>0</v>
      </c>
      <c r="L65" s="126"/>
      <c r="M65" s="126"/>
      <c r="N65" s="126"/>
      <c r="O65" s="126"/>
      <c r="P65" s="126"/>
      <c r="Q65" s="126"/>
      <c r="R65" s="126"/>
      <c r="S65" s="126"/>
      <c r="T65" s="126"/>
      <c r="U65" s="126" t="s">
        <v>138</v>
      </c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</row>
    <row r="66" spans="1:50" outlineLevel="1" x14ac:dyDescent="0.2">
      <c r="A66" s="127">
        <v>57</v>
      </c>
      <c r="B66" s="131" t="s">
        <v>255</v>
      </c>
      <c r="C66" s="157" t="s">
        <v>256</v>
      </c>
      <c r="D66" s="133" t="s">
        <v>147</v>
      </c>
      <c r="E66" s="135">
        <v>4.2850000000000001</v>
      </c>
      <c r="F66" s="137">
        <v>0</v>
      </c>
      <c r="G66" s="138">
        <f t="shared" si="9"/>
        <v>0</v>
      </c>
      <c r="H66" s="138">
        <v>0</v>
      </c>
      <c r="I66" s="138">
        <f t="shared" si="10"/>
        <v>0</v>
      </c>
      <c r="J66" s="138">
        <v>0</v>
      </c>
      <c r="K66" s="138">
        <f t="shared" si="11"/>
        <v>0</v>
      </c>
      <c r="L66" s="126"/>
      <c r="M66" s="126"/>
      <c r="N66" s="126"/>
      <c r="O66" s="126"/>
      <c r="P66" s="126"/>
      <c r="Q66" s="126"/>
      <c r="R66" s="126"/>
      <c r="S66" s="126"/>
      <c r="T66" s="126"/>
      <c r="U66" s="126" t="s">
        <v>138</v>
      </c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</row>
    <row r="67" spans="1:50" outlineLevel="1" x14ac:dyDescent="0.2">
      <c r="A67" s="127">
        <v>58</v>
      </c>
      <c r="B67" s="131" t="s">
        <v>257</v>
      </c>
      <c r="C67" s="157" t="s">
        <v>258</v>
      </c>
      <c r="D67" s="133" t="s">
        <v>171</v>
      </c>
      <c r="E67" s="135">
        <v>0.15384</v>
      </c>
      <c r="F67" s="137">
        <v>0</v>
      </c>
      <c r="G67" s="138">
        <f t="shared" si="9"/>
        <v>0</v>
      </c>
      <c r="H67" s="138">
        <v>1.01939</v>
      </c>
      <c r="I67" s="138">
        <f t="shared" si="10"/>
        <v>0.15681999999999999</v>
      </c>
      <c r="J67" s="138">
        <v>0</v>
      </c>
      <c r="K67" s="138">
        <f t="shared" si="11"/>
        <v>0</v>
      </c>
      <c r="L67" s="126"/>
      <c r="M67" s="126"/>
      <c r="N67" s="126"/>
      <c r="O67" s="126"/>
      <c r="P67" s="126"/>
      <c r="Q67" s="126"/>
      <c r="R67" s="126"/>
      <c r="S67" s="126"/>
      <c r="T67" s="126"/>
      <c r="U67" s="126" t="s">
        <v>138</v>
      </c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</row>
    <row r="68" spans="1:50" outlineLevel="1" x14ac:dyDescent="0.2">
      <c r="A68" s="127">
        <v>59</v>
      </c>
      <c r="B68" s="131" t="s">
        <v>259</v>
      </c>
      <c r="C68" s="157" t="s">
        <v>260</v>
      </c>
      <c r="D68" s="133" t="s">
        <v>137</v>
      </c>
      <c r="E68" s="135">
        <v>0.66825000000000001</v>
      </c>
      <c r="F68" s="137">
        <v>0</v>
      </c>
      <c r="G68" s="138">
        <f t="shared" si="9"/>
        <v>0</v>
      </c>
      <c r="H68" s="138">
        <v>2.5251100000000002</v>
      </c>
      <c r="I68" s="138">
        <f t="shared" si="10"/>
        <v>1.6874</v>
      </c>
      <c r="J68" s="138">
        <v>0</v>
      </c>
      <c r="K68" s="138">
        <f t="shared" si="11"/>
        <v>0</v>
      </c>
      <c r="L68" s="126"/>
      <c r="M68" s="126"/>
      <c r="N68" s="126"/>
      <c r="O68" s="126"/>
      <c r="P68" s="126"/>
      <c r="Q68" s="126"/>
      <c r="R68" s="126"/>
      <c r="S68" s="126"/>
      <c r="T68" s="126"/>
      <c r="U68" s="126" t="s">
        <v>138</v>
      </c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</row>
    <row r="69" spans="1:50" outlineLevel="1" x14ac:dyDescent="0.2">
      <c r="A69" s="127">
        <v>60</v>
      </c>
      <c r="B69" s="131" t="s">
        <v>261</v>
      </c>
      <c r="C69" s="157" t="s">
        <v>262</v>
      </c>
      <c r="D69" s="133" t="s">
        <v>171</v>
      </c>
      <c r="E69" s="135">
        <v>0.27262839999999999</v>
      </c>
      <c r="F69" s="137">
        <v>0</v>
      </c>
      <c r="G69" s="138">
        <f t="shared" si="9"/>
        <v>0</v>
      </c>
      <c r="H69" s="138">
        <v>1.0166500000000001</v>
      </c>
      <c r="I69" s="138">
        <f t="shared" si="10"/>
        <v>0.27717000000000003</v>
      </c>
      <c r="J69" s="138">
        <v>0</v>
      </c>
      <c r="K69" s="138">
        <f t="shared" si="11"/>
        <v>0</v>
      </c>
      <c r="L69" s="126"/>
      <c r="M69" s="126"/>
      <c r="N69" s="126"/>
      <c r="O69" s="126"/>
      <c r="P69" s="126"/>
      <c r="Q69" s="126"/>
      <c r="R69" s="126"/>
      <c r="S69" s="126"/>
      <c r="T69" s="126"/>
      <c r="U69" s="126" t="s">
        <v>138</v>
      </c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</row>
    <row r="70" spans="1:50" outlineLevel="1" x14ac:dyDescent="0.2">
      <c r="A70" s="127">
        <v>61</v>
      </c>
      <c r="B70" s="131" t="s">
        <v>263</v>
      </c>
      <c r="C70" s="157" t="s">
        <v>264</v>
      </c>
      <c r="D70" s="133" t="s">
        <v>147</v>
      </c>
      <c r="E70" s="135">
        <v>8.1</v>
      </c>
      <c r="F70" s="137">
        <v>0</v>
      </c>
      <c r="G70" s="138">
        <f t="shared" si="9"/>
        <v>0</v>
      </c>
      <c r="H70" s="138">
        <v>7.8200000000000006E-3</v>
      </c>
      <c r="I70" s="138">
        <f t="shared" si="10"/>
        <v>6.3339999999999994E-2</v>
      </c>
      <c r="J70" s="138">
        <v>0</v>
      </c>
      <c r="K70" s="138">
        <f t="shared" si="11"/>
        <v>0</v>
      </c>
      <c r="L70" s="126"/>
      <c r="M70" s="126"/>
      <c r="N70" s="126"/>
      <c r="O70" s="126"/>
      <c r="P70" s="126"/>
      <c r="Q70" s="126"/>
      <c r="R70" s="126"/>
      <c r="S70" s="126"/>
      <c r="T70" s="126"/>
      <c r="U70" s="126" t="s">
        <v>138</v>
      </c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</row>
    <row r="71" spans="1:50" outlineLevel="1" x14ac:dyDescent="0.2">
      <c r="A71" s="127">
        <v>62</v>
      </c>
      <c r="B71" s="131" t="s">
        <v>265</v>
      </c>
      <c r="C71" s="157" t="s">
        <v>266</v>
      </c>
      <c r="D71" s="133" t="s">
        <v>147</v>
      </c>
      <c r="E71" s="135">
        <v>8.1</v>
      </c>
      <c r="F71" s="137">
        <v>0</v>
      </c>
      <c r="G71" s="138">
        <f t="shared" si="9"/>
        <v>0</v>
      </c>
      <c r="H71" s="138">
        <v>0</v>
      </c>
      <c r="I71" s="138">
        <f t="shared" si="10"/>
        <v>0</v>
      </c>
      <c r="J71" s="138">
        <v>0</v>
      </c>
      <c r="K71" s="138">
        <f t="shared" si="11"/>
        <v>0</v>
      </c>
      <c r="L71" s="126"/>
      <c r="M71" s="126"/>
      <c r="N71" s="126"/>
      <c r="O71" s="126"/>
      <c r="P71" s="126"/>
      <c r="Q71" s="126"/>
      <c r="R71" s="126"/>
      <c r="S71" s="126"/>
      <c r="T71" s="126"/>
      <c r="U71" s="126" t="s">
        <v>138</v>
      </c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</row>
    <row r="72" spans="1:50" outlineLevel="1" x14ac:dyDescent="0.2">
      <c r="A72" s="127">
        <v>63</v>
      </c>
      <c r="B72" s="131" t="s">
        <v>267</v>
      </c>
      <c r="C72" s="157" t="s">
        <v>268</v>
      </c>
      <c r="D72" s="133" t="s">
        <v>137</v>
      </c>
      <c r="E72" s="135">
        <v>1.2516</v>
      </c>
      <c r="F72" s="137">
        <v>0</v>
      </c>
      <c r="G72" s="138">
        <f t="shared" si="9"/>
        <v>0</v>
      </c>
      <c r="H72" s="138">
        <v>2.52508</v>
      </c>
      <c r="I72" s="138">
        <f t="shared" si="10"/>
        <v>3.16039</v>
      </c>
      <c r="J72" s="138">
        <v>0</v>
      </c>
      <c r="K72" s="138">
        <f t="shared" si="11"/>
        <v>0</v>
      </c>
      <c r="L72" s="126"/>
      <c r="M72" s="126"/>
      <c r="N72" s="126"/>
      <c r="O72" s="126"/>
      <c r="P72" s="126"/>
      <c r="Q72" s="126"/>
      <c r="R72" s="126"/>
      <c r="S72" s="126"/>
      <c r="T72" s="126"/>
      <c r="U72" s="126" t="s">
        <v>138</v>
      </c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</row>
    <row r="73" spans="1:50" outlineLevel="1" x14ac:dyDescent="0.2">
      <c r="A73" s="127">
        <v>64</v>
      </c>
      <c r="B73" s="131" t="s">
        <v>269</v>
      </c>
      <c r="C73" s="157" t="s">
        <v>270</v>
      </c>
      <c r="D73" s="133" t="s">
        <v>171</v>
      </c>
      <c r="E73" s="135">
        <v>0.1468544</v>
      </c>
      <c r="F73" s="137">
        <v>0</v>
      </c>
      <c r="G73" s="138">
        <f t="shared" si="9"/>
        <v>0</v>
      </c>
      <c r="H73" s="138">
        <v>1.02092</v>
      </c>
      <c r="I73" s="138">
        <f t="shared" si="10"/>
        <v>0.14993000000000001</v>
      </c>
      <c r="J73" s="138">
        <v>0</v>
      </c>
      <c r="K73" s="138">
        <f t="shared" si="11"/>
        <v>0</v>
      </c>
      <c r="L73" s="126"/>
      <c r="M73" s="126"/>
      <c r="N73" s="126"/>
      <c r="O73" s="126"/>
      <c r="P73" s="126"/>
      <c r="Q73" s="126"/>
      <c r="R73" s="126"/>
      <c r="S73" s="126"/>
      <c r="T73" s="126"/>
      <c r="U73" s="126" t="s">
        <v>138</v>
      </c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</row>
    <row r="74" spans="1:50" outlineLevel="1" x14ac:dyDescent="0.2">
      <c r="A74" s="127">
        <v>65</v>
      </c>
      <c r="B74" s="131" t="s">
        <v>271</v>
      </c>
      <c r="C74" s="157" t="s">
        <v>272</v>
      </c>
      <c r="D74" s="133" t="s">
        <v>147</v>
      </c>
      <c r="E74" s="135">
        <v>8.3439999999999994</v>
      </c>
      <c r="F74" s="137">
        <v>0</v>
      </c>
      <c r="G74" s="138">
        <f t="shared" si="9"/>
        <v>0</v>
      </c>
      <c r="H74" s="138">
        <v>5.4760000000000003E-2</v>
      </c>
      <c r="I74" s="138">
        <f t="shared" si="10"/>
        <v>0.45691999999999999</v>
      </c>
      <c r="J74" s="138">
        <v>0</v>
      </c>
      <c r="K74" s="138">
        <f t="shared" si="11"/>
        <v>0</v>
      </c>
      <c r="L74" s="126"/>
      <c r="M74" s="126"/>
      <c r="N74" s="126"/>
      <c r="O74" s="126"/>
      <c r="P74" s="126"/>
      <c r="Q74" s="126"/>
      <c r="R74" s="126"/>
      <c r="S74" s="126"/>
      <c r="T74" s="126"/>
      <c r="U74" s="126" t="s">
        <v>138</v>
      </c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</row>
    <row r="75" spans="1:50" ht="22.5" outlineLevel="1" x14ac:dyDescent="0.2">
      <c r="A75" s="127">
        <v>66</v>
      </c>
      <c r="B75" s="131" t="s">
        <v>273</v>
      </c>
      <c r="C75" s="157" t="s">
        <v>274</v>
      </c>
      <c r="D75" s="133" t="s">
        <v>147</v>
      </c>
      <c r="E75" s="135">
        <v>8.3439999999999994</v>
      </c>
      <c r="F75" s="137">
        <v>0</v>
      </c>
      <c r="G75" s="138">
        <f t="shared" si="9"/>
        <v>0</v>
      </c>
      <c r="H75" s="138">
        <v>0</v>
      </c>
      <c r="I75" s="138">
        <f t="shared" si="10"/>
        <v>0</v>
      </c>
      <c r="J75" s="138">
        <v>0</v>
      </c>
      <c r="K75" s="138">
        <f t="shared" si="11"/>
        <v>0</v>
      </c>
      <c r="L75" s="126"/>
      <c r="M75" s="126"/>
      <c r="N75" s="126"/>
      <c r="O75" s="126"/>
      <c r="P75" s="126"/>
      <c r="Q75" s="126"/>
      <c r="R75" s="126"/>
      <c r="S75" s="126"/>
      <c r="T75" s="126"/>
      <c r="U75" s="126" t="s">
        <v>138</v>
      </c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</row>
    <row r="76" spans="1:50" ht="22.5" outlineLevel="1" x14ac:dyDescent="0.2">
      <c r="A76" s="127">
        <v>67</v>
      </c>
      <c r="B76" s="131" t="s">
        <v>275</v>
      </c>
      <c r="C76" s="157" t="s">
        <v>276</v>
      </c>
      <c r="D76" s="133" t="s">
        <v>224</v>
      </c>
      <c r="E76" s="135">
        <v>19.898</v>
      </c>
      <c r="F76" s="137">
        <v>0</v>
      </c>
      <c r="G76" s="138">
        <f t="shared" si="9"/>
        <v>0</v>
      </c>
      <c r="H76" s="138">
        <v>0.11369</v>
      </c>
      <c r="I76" s="138">
        <f t="shared" si="10"/>
        <v>2.2622</v>
      </c>
      <c r="J76" s="138">
        <v>0</v>
      </c>
      <c r="K76" s="138">
        <f t="shared" si="11"/>
        <v>0</v>
      </c>
      <c r="L76" s="126"/>
      <c r="M76" s="126"/>
      <c r="N76" s="126"/>
      <c r="O76" s="126"/>
      <c r="P76" s="126"/>
      <c r="Q76" s="126"/>
      <c r="R76" s="126"/>
      <c r="S76" s="126"/>
      <c r="T76" s="126"/>
      <c r="U76" s="126" t="s">
        <v>138</v>
      </c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</row>
    <row r="77" spans="1:50" outlineLevel="1" x14ac:dyDescent="0.2">
      <c r="A77" s="127">
        <v>68</v>
      </c>
      <c r="B77" s="131" t="s">
        <v>277</v>
      </c>
      <c r="C77" s="157" t="s">
        <v>278</v>
      </c>
      <c r="D77" s="133" t="s">
        <v>147</v>
      </c>
      <c r="E77" s="135">
        <v>3.6015380000000001</v>
      </c>
      <c r="F77" s="137">
        <v>0</v>
      </c>
      <c r="G77" s="138">
        <f t="shared" si="9"/>
        <v>0</v>
      </c>
      <c r="H77" s="138">
        <v>1.6930000000000001E-2</v>
      </c>
      <c r="I77" s="138">
        <f t="shared" si="10"/>
        <v>6.0970000000000003E-2</v>
      </c>
      <c r="J77" s="138">
        <v>0</v>
      </c>
      <c r="K77" s="138">
        <f t="shared" si="11"/>
        <v>0</v>
      </c>
      <c r="L77" s="126"/>
      <c r="M77" s="126"/>
      <c r="N77" s="126"/>
      <c r="O77" s="126"/>
      <c r="P77" s="126"/>
      <c r="Q77" s="126"/>
      <c r="R77" s="126"/>
      <c r="S77" s="126"/>
      <c r="T77" s="126"/>
      <c r="U77" s="126" t="s">
        <v>138</v>
      </c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</row>
    <row r="78" spans="1:50" outlineLevel="1" x14ac:dyDescent="0.2">
      <c r="A78" s="127">
        <v>69</v>
      </c>
      <c r="B78" s="131" t="s">
        <v>279</v>
      </c>
      <c r="C78" s="157" t="s">
        <v>280</v>
      </c>
      <c r="D78" s="133" t="s">
        <v>147</v>
      </c>
      <c r="E78" s="135">
        <v>3.60154</v>
      </c>
      <c r="F78" s="137">
        <v>0</v>
      </c>
      <c r="G78" s="138">
        <f t="shared" si="9"/>
        <v>0</v>
      </c>
      <c r="H78" s="138">
        <v>0</v>
      </c>
      <c r="I78" s="138">
        <f t="shared" si="10"/>
        <v>0</v>
      </c>
      <c r="J78" s="138">
        <v>0</v>
      </c>
      <c r="K78" s="138">
        <f t="shared" si="11"/>
        <v>0</v>
      </c>
      <c r="L78" s="126"/>
      <c r="M78" s="126"/>
      <c r="N78" s="126"/>
      <c r="O78" s="126"/>
      <c r="P78" s="126"/>
      <c r="Q78" s="126"/>
      <c r="R78" s="126"/>
      <c r="S78" s="126"/>
      <c r="T78" s="126"/>
      <c r="U78" s="126" t="s">
        <v>138</v>
      </c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</row>
    <row r="79" spans="1:50" ht="22.5" outlineLevel="1" x14ac:dyDescent="0.2">
      <c r="A79" s="127">
        <v>70</v>
      </c>
      <c r="B79" s="131" t="s">
        <v>281</v>
      </c>
      <c r="C79" s="157" t="s">
        <v>282</v>
      </c>
      <c r="D79" s="133" t="s">
        <v>147</v>
      </c>
      <c r="E79" s="135">
        <v>28.52</v>
      </c>
      <c r="F79" s="137">
        <v>0</v>
      </c>
      <c r="G79" s="138">
        <f t="shared" si="9"/>
        <v>0</v>
      </c>
      <c r="H79" s="138">
        <v>1.1900000000000001E-2</v>
      </c>
      <c r="I79" s="138">
        <f t="shared" si="10"/>
        <v>0.33939000000000002</v>
      </c>
      <c r="J79" s="138">
        <v>0</v>
      </c>
      <c r="K79" s="138">
        <f t="shared" si="11"/>
        <v>0</v>
      </c>
      <c r="L79" s="126"/>
      <c r="M79" s="126"/>
      <c r="N79" s="126"/>
      <c r="O79" s="126"/>
      <c r="P79" s="126"/>
      <c r="Q79" s="126"/>
      <c r="R79" s="126"/>
      <c r="S79" s="126"/>
      <c r="T79" s="126"/>
      <c r="U79" s="126" t="s">
        <v>138</v>
      </c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</row>
    <row r="80" spans="1:50" ht="22.5" outlineLevel="1" x14ac:dyDescent="0.2">
      <c r="A80" s="127">
        <v>71</v>
      </c>
      <c r="B80" s="131" t="s">
        <v>283</v>
      </c>
      <c r="C80" s="157" t="s">
        <v>284</v>
      </c>
      <c r="D80" s="133" t="s">
        <v>147</v>
      </c>
      <c r="E80" s="135">
        <v>3.89</v>
      </c>
      <c r="F80" s="137">
        <v>0</v>
      </c>
      <c r="G80" s="138">
        <f t="shared" si="9"/>
        <v>0</v>
      </c>
      <c r="H80" s="138">
        <v>1.201E-2</v>
      </c>
      <c r="I80" s="138">
        <f t="shared" si="10"/>
        <v>4.6719999999999998E-2</v>
      </c>
      <c r="J80" s="138">
        <v>0</v>
      </c>
      <c r="K80" s="138">
        <f t="shared" si="11"/>
        <v>0</v>
      </c>
      <c r="L80" s="126"/>
      <c r="M80" s="126"/>
      <c r="N80" s="126"/>
      <c r="O80" s="126"/>
      <c r="P80" s="126"/>
      <c r="Q80" s="126"/>
      <c r="R80" s="126"/>
      <c r="S80" s="126"/>
      <c r="T80" s="126"/>
      <c r="U80" s="126" t="s">
        <v>138</v>
      </c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</row>
    <row r="81" spans="1:50" outlineLevel="1" x14ac:dyDescent="0.2">
      <c r="A81" s="127">
        <v>72</v>
      </c>
      <c r="B81" s="131" t="s">
        <v>285</v>
      </c>
      <c r="C81" s="157" t="s">
        <v>286</v>
      </c>
      <c r="D81" s="133" t="s">
        <v>147</v>
      </c>
      <c r="E81" s="135">
        <v>5.12</v>
      </c>
      <c r="F81" s="137">
        <v>0</v>
      </c>
      <c r="G81" s="138">
        <f t="shared" si="9"/>
        <v>0</v>
      </c>
      <c r="H81" s="138">
        <v>0</v>
      </c>
      <c r="I81" s="138">
        <f t="shared" si="10"/>
        <v>0</v>
      </c>
      <c r="J81" s="138">
        <v>0</v>
      </c>
      <c r="K81" s="138">
        <f t="shared" si="11"/>
        <v>0</v>
      </c>
      <c r="L81" s="126"/>
      <c r="M81" s="126"/>
      <c r="N81" s="126"/>
      <c r="O81" s="126"/>
      <c r="P81" s="126"/>
      <c r="Q81" s="126"/>
      <c r="R81" s="126"/>
      <c r="S81" s="126"/>
      <c r="T81" s="126"/>
      <c r="U81" s="126" t="s">
        <v>138</v>
      </c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</row>
    <row r="82" spans="1:50" outlineLevel="1" x14ac:dyDescent="0.2">
      <c r="A82" s="127">
        <v>73</v>
      </c>
      <c r="B82" s="131" t="s">
        <v>287</v>
      </c>
      <c r="C82" s="157" t="s">
        <v>288</v>
      </c>
      <c r="D82" s="133" t="s">
        <v>147</v>
      </c>
      <c r="E82" s="135">
        <v>5.64</v>
      </c>
      <c r="F82" s="137">
        <v>0</v>
      </c>
      <c r="G82" s="138">
        <f t="shared" si="9"/>
        <v>0</v>
      </c>
      <c r="H82" s="138">
        <v>0</v>
      </c>
      <c r="I82" s="138">
        <f t="shared" si="10"/>
        <v>0</v>
      </c>
      <c r="J82" s="138">
        <v>0</v>
      </c>
      <c r="K82" s="138">
        <f t="shared" si="11"/>
        <v>0</v>
      </c>
      <c r="L82" s="126"/>
      <c r="M82" s="126"/>
      <c r="N82" s="126"/>
      <c r="O82" s="126"/>
      <c r="P82" s="126"/>
      <c r="Q82" s="126"/>
      <c r="R82" s="126"/>
      <c r="S82" s="126"/>
      <c r="T82" s="126"/>
      <c r="U82" s="126" t="s">
        <v>138</v>
      </c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</row>
    <row r="83" spans="1:50" ht="22.5" outlineLevel="1" x14ac:dyDescent="0.2">
      <c r="A83" s="127">
        <v>74</v>
      </c>
      <c r="B83" s="131" t="s">
        <v>289</v>
      </c>
      <c r="C83" s="157" t="s">
        <v>290</v>
      </c>
      <c r="D83" s="133" t="s">
        <v>147</v>
      </c>
      <c r="E83" s="135">
        <v>37.732399999999998</v>
      </c>
      <c r="F83" s="137">
        <v>0</v>
      </c>
      <c r="G83" s="138">
        <f t="shared" si="9"/>
        <v>0</v>
      </c>
      <c r="H83" s="138">
        <v>1.332E-2</v>
      </c>
      <c r="I83" s="138">
        <f t="shared" si="10"/>
        <v>0.50260000000000005</v>
      </c>
      <c r="J83" s="138">
        <v>0</v>
      </c>
      <c r="K83" s="138">
        <f t="shared" si="11"/>
        <v>0</v>
      </c>
      <c r="L83" s="126"/>
      <c r="M83" s="126"/>
      <c r="N83" s="126"/>
      <c r="O83" s="126"/>
      <c r="P83" s="126"/>
      <c r="Q83" s="126"/>
      <c r="R83" s="126"/>
      <c r="S83" s="126"/>
      <c r="T83" s="126"/>
      <c r="U83" s="126" t="s">
        <v>138</v>
      </c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</row>
    <row r="84" spans="1:50" ht="22.5" outlineLevel="1" x14ac:dyDescent="0.2">
      <c r="A84" s="127">
        <v>75</v>
      </c>
      <c r="B84" s="131" t="s">
        <v>291</v>
      </c>
      <c r="C84" s="157" t="s">
        <v>292</v>
      </c>
      <c r="D84" s="133" t="s">
        <v>147</v>
      </c>
      <c r="E84" s="135">
        <v>5.7680999999999996</v>
      </c>
      <c r="F84" s="137">
        <v>0</v>
      </c>
      <c r="G84" s="138">
        <f t="shared" si="9"/>
        <v>0</v>
      </c>
      <c r="H84" s="138">
        <v>1.332E-2</v>
      </c>
      <c r="I84" s="138">
        <f t="shared" si="10"/>
        <v>7.6829999999999996E-2</v>
      </c>
      <c r="J84" s="138">
        <v>0</v>
      </c>
      <c r="K84" s="138">
        <f t="shared" si="11"/>
        <v>0</v>
      </c>
      <c r="L84" s="126"/>
      <c r="M84" s="126"/>
      <c r="N84" s="126"/>
      <c r="O84" s="126"/>
      <c r="P84" s="126"/>
      <c r="Q84" s="126"/>
      <c r="R84" s="126"/>
      <c r="S84" s="126"/>
      <c r="T84" s="126"/>
      <c r="U84" s="126" t="s">
        <v>138</v>
      </c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</row>
    <row r="85" spans="1:50" outlineLevel="1" x14ac:dyDescent="0.2">
      <c r="A85" s="127">
        <v>76</v>
      </c>
      <c r="B85" s="131" t="s">
        <v>293</v>
      </c>
      <c r="C85" s="157" t="s">
        <v>294</v>
      </c>
      <c r="D85" s="133" t="s">
        <v>147</v>
      </c>
      <c r="E85" s="135">
        <v>43.500500000000002</v>
      </c>
      <c r="F85" s="137">
        <v>0</v>
      </c>
      <c r="G85" s="138">
        <f t="shared" si="9"/>
        <v>0</v>
      </c>
      <c r="H85" s="138">
        <v>0</v>
      </c>
      <c r="I85" s="138">
        <f t="shared" si="10"/>
        <v>0</v>
      </c>
      <c r="J85" s="138">
        <v>0</v>
      </c>
      <c r="K85" s="138">
        <f t="shared" si="11"/>
        <v>0</v>
      </c>
      <c r="L85" s="126"/>
      <c r="M85" s="126"/>
      <c r="N85" s="126"/>
      <c r="O85" s="126"/>
      <c r="P85" s="126"/>
      <c r="Q85" s="126"/>
      <c r="R85" s="126"/>
      <c r="S85" s="126"/>
      <c r="T85" s="126"/>
      <c r="U85" s="126" t="s">
        <v>138</v>
      </c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</row>
    <row r="86" spans="1:50" ht="22.5" outlineLevel="1" x14ac:dyDescent="0.2">
      <c r="A86" s="127">
        <v>77</v>
      </c>
      <c r="B86" s="131" t="s">
        <v>295</v>
      </c>
      <c r="C86" s="157" t="s">
        <v>296</v>
      </c>
      <c r="D86" s="133" t="s">
        <v>166</v>
      </c>
      <c r="E86" s="135">
        <v>2</v>
      </c>
      <c r="F86" s="137">
        <v>0</v>
      </c>
      <c r="G86" s="138">
        <f t="shared" si="9"/>
        <v>0</v>
      </c>
      <c r="H86" s="138">
        <v>1.668E-2</v>
      </c>
      <c r="I86" s="138">
        <f t="shared" si="10"/>
        <v>3.3360000000000001E-2</v>
      </c>
      <c r="J86" s="138">
        <v>0</v>
      </c>
      <c r="K86" s="138">
        <f t="shared" si="11"/>
        <v>0</v>
      </c>
      <c r="L86" s="126"/>
      <c r="M86" s="126"/>
      <c r="N86" s="126"/>
      <c r="O86" s="126"/>
      <c r="P86" s="126"/>
      <c r="Q86" s="126"/>
      <c r="R86" s="126"/>
      <c r="S86" s="126"/>
      <c r="T86" s="126"/>
      <c r="U86" s="126" t="s">
        <v>138</v>
      </c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</row>
    <row r="87" spans="1:50" outlineLevel="1" x14ac:dyDescent="0.2">
      <c r="A87" s="127">
        <v>78</v>
      </c>
      <c r="B87" s="131" t="s">
        <v>297</v>
      </c>
      <c r="C87" s="157" t="s">
        <v>298</v>
      </c>
      <c r="D87" s="133" t="s">
        <v>166</v>
      </c>
      <c r="E87" s="135">
        <v>2</v>
      </c>
      <c r="F87" s="137">
        <v>0</v>
      </c>
      <c r="G87" s="138">
        <f t="shared" si="9"/>
        <v>0</v>
      </c>
      <c r="H87" s="138">
        <v>1.7090000000000001E-2</v>
      </c>
      <c r="I87" s="138">
        <f t="shared" si="10"/>
        <v>3.4180000000000002E-2</v>
      </c>
      <c r="J87" s="138">
        <v>0</v>
      </c>
      <c r="K87" s="138">
        <f t="shared" si="11"/>
        <v>0</v>
      </c>
      <c r="L87" s="126"/>
      <c r="M87" s="126"/>
      <c r="N87" s="126"/>
      <c r="O87" s="126"/>
      <c r="P87" s="126"/>
      <c r="Q87" s="126"/>
      <c r="R87" s="126"/>
      <c r="S87" s="126"/>
      <c r="T87" s="126"/>
      <c r="U87" s="126" t="s">
        <v>138</v>
      </c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</row>
    <row r="88" spans="1:50" x14ac:dyDescent="0.2">
      <c r="A88" s="128" t="s">
        <v>133</v>
      </c>
      <c r="B88" s="132" t="s">
        <v>61</v>
      </c>
      <c r="C88" s="158" t="s">
        <v>62</v>
      </c>
      <c r="D88" s="134"/>
      <c r="E88" s="136"/>
      <c r="F88" s="139"/>
      <c r="G88" s="139">
        <f>SUM(G89:G94)</f>
        <v>0</v>
      </c>
      <c r="H88" s="139"/>
      <c r="I88" s="139">
        <f>SUM(I89:I94)</f>
        <v>10.820880000000001</v>
      </c>
      <c r="J88" s="139"/>
      <c r="K88" s="139">
        <f>SUM(K89:K94)</f>
        <v>0</v>
      </c>
      <c r="U88" t="s">
        <v>134</v>
      </c>
    </row>
    <row r="89" spans="1:50" outlineLevel="1" x14ac:dyDescent="0.2">
      <c r="A89" s="127">
        <v>79</v>
      </c>
      <c r="B89" s="131" t="s">
        <v>299</v>
      </c>
      <c r="C89" s="157" t="s">
        <v>300</v>
      </c>
      <c r="D89" s="133" t="s">
        <v>147</v>
      </c>
      <c r="E89" s="135">
        <v>10.883800000000001</v>
      </c>
      <c r="F89" s="137">
        <v>0</v>
      </c>
      <c r="G89" s="138">
        <f t="shared" ref="G89:G94" si="12">ROUND(E89*F89,2)</f>
        <v>0</v>
      </c>
      <c r="H89" s="138">
        <v>4.0000000000000003E-5</v>
      </c>
      <c r="I89" s="138">
        <f t="shared" ref="I89:I94" si="13">ROUND(E89*H89,5)</f>
        <v>4.4000000000000002E-4</v>
      </c>
      <c r="J89" s="138">
        <v>0</v>
      </c>
      <c r="K89" s="138">
        <f t="shared" ref="K89:K94" si="14">ROUND(E89*J89,5)</f>
        <v>0</v>
      </c>
      <c r="L89" s="126"/>
      <c r="M89" s="126"/>
      <c r="N89" s="126"/>
      <c r="O89" s="126"/>
      <c r="P89" s="126"/>
      <c r="Q89" s="126"/>
      <c r="R89" s="126"/>
      <c r="S89" s="126"/>
      <c r="T89" s="126"/>
      <c r="U89" s="126" t="s">
        <v>138</v>
      </c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</row>
    <row r="90" spans="1:50" outlineLevel="1" x14ac:dyDescent="0.2">
      <c r="A90" s="127">
        <v>80</v>
      </c>
      <c r="B90" s="131" t="s">
        <v>301</v>
      </c>
      <c r="C90" s="157" t="s">
        <v>302</v>
      </c>
      <c r="D90" s="133" t="s">
        <v>147</v>
      </c>
      <c r="E90" s="135">
        <v>4.8099999999999996</v>
      </c>
      <c r="F90" s="137">
        <v>0</v>
      </c>
      <c r="G90" s="138">
        <f t="shared" si="12"/>
        <v>0</v>
      </c>
      <c r="H90" s="138">
        <v>5.1229999999999998E-2</v>
      </c>
      <c r="I90" s="138">
        <f t="shared" si="13"/>
        <v>0.24642</v>
      </c>
      <c r="J90" s="138">
        <v>0</v>
      </c>
      <c r="K90" s="138">
        <f t="shared" si="14"/>
        <v>0</v>
      </c>
      <c r="L90" s="126"/>
      <c r="M90" s="126"/>
      <c r="N90" s="126"/>
      <c r="O90" s="126"/>
      <c r="P90" s="126"/>
      <c r="Q90" s="126"/>
      <c r="R90" s="126"/>
      <c r="S90" s="126"/>
      <c r="T90" s="126"/>
      <c r="U90" s="126" t="s">
        <v>138</v>
      </c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</row>
    <row r="91" spans="1:50" outlineLevel="1" x14ac:dyDescent="0.2">
      <c r="A91" s="127">
        <v>81</v>
      </c>
      <c r="B91" s="131" t="s">
        <v>303</v>
      </c>
      <c r="C91" s="157" t="s">
        <v>304</v>
      </c>
      <c r="D91" s="133" t="s">
        <v>147</v>
      </c>
      <c r="E91" s="135">
        <v>44.134599999999999</v>
      </c>
      <c r="F91" s="137">
        <v>0</v>
      </c>
      <c r="G91" s="138">
        <f t="shared" si="12"/>
        <v>0</v>
      </c>
      <c r="H91" s="138">
        <v>3.9210000000000002E-2</v>
      </c>
      <c r="I91" s="138">
        <f t="shared" si="13"/>
        <v>1.7305200000000001</v>
      </c>
      <c r="J91" s="138">
        <v>0</v>
      </c>
      <c r="K91" s="138">
        <f t="shared" si="14"/>
        <v>0</v>
      </c>
      <c r="L91" s="126"/>
      <c r="M91" s="126"/>
      <c r="N91" s="126"/>
      <c r="O91" s="126"/>
      <c r="P91" s="126"/>
      <c r="Q91" s="126"/>
      <c r="R91" s="126"/>
      <c r="S91" s="126"/>
      <c r="T91" s="126"/>
      <c r="U91" s="126" t="s">
        <v>138</v>
      </c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</row>
    <row r="92" spans="1:50" outlineLevel="1" x14ac:dyDescent="0.2">
      <c r="A92" s="127">
        <v>82</v>
      </c>
      <c r="B92" s="131" t="s">
        <v>305</v>
      </c>
      <c r="C92" s="157" t="s">
        <v>306</v>
      </c>
      <c r="D92" s="133" t="s">
        <v>147</v>
      </c>
      <c r="E92" s="135">
        <v>181.24459999999999</v>
      </c>
      <c r="F92" s="137">
        <v>0</v>
      </c>
      <c r="G92" s="138">
        <f t="shared" si="12"/>
        <v>0</v>
      </c>
      <c r="H92" s="138">
        <v>4.7660000000000001E-2</v>
      </c>
      <c r="I92" s="138">
        <f t="shared" si="13"/>
        <v>8.6381200000000007</v>
      </c>
      <c r="J92" s="138">
        <v>0</v>
      </c>
      <c r="K92" s="138">
        <f t="shared" si="14"/>
        <v>0</v>
      </c>
      <c r="L92" s="126"/>
      <c r="M92" s="126"/>
      <c r="N92" s="126"/>
      <c r="O92" s="126"/>
      <c r="P92" s="126"/>
      <c r="Q92" s="126"/>
      <c r="R92" s="126"/>
      <c r="S92" s="126"/>
      <c r="T92" s="126"/>
      <c r="U92" s="126" t="s">
        <v>138</v>
      </c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</row>
    <row r="93" spans="1:50" outlineLevel="1" x14ac:dyDescent="0.2">
      <c r="A93" s="127">
        <v>83</v>
      </c>
      <c r="B93" s="131" t="s">
        <v>307</v>
      </c>
      <c r="C93" s="157" t="s">
        <v>308</v>
      </c>
      <c r="D93" s="133" t="s">
        <v>147</v>
      </c>
      <c r="E93" s="135">
        <v>3.4766599999999999</v>
      </c>
      <c r="F93" s="137">
        <v>0</v>
      </c>
      <c r="G93" s="138">
        <f t="shared" si="12"/>
        <v>0</v>
      </c>
      <c r="H93" s="138">
        <v>5.3690000000000002E-2</v>
      </c>
      <c r="I93" s="138">
        <f t="shared" si="13"/>
        <v>0.18665999999999999</v>
      </c>
      <c r="J93" s="138">
        <v>0</v>
      </c>
      <c r="K93" s="138">
        <f t="shared" si="14"/>
        <v>0</v>
      </c>
      <c r="L93" s="126"/>
      <c r="M93" s="126"/>
      <c r="N93" s="126"/>
      <c r="O93" s="126"/>
      <c r="P93" s="126"/>
      <c r="Q93" s="126"/>
      <c r="R93" s="126"/>
      <c r="S93" s="126"/>
      <c r="T93" s="126"/>
      <c r="U93" s="126" t="s">
        <v>138</v>
      </c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</row>
    <row r="94" spans="1:50" outlineLevel="1" x14ac:dyDescent="0.2">
      <c r="A94" s="127">
        <v>84</v>
      </c>
      <c r="B94" s="131" t="s">
        <v>309</v>
      </c>
      <c r="C94" s="157" t="s">
        <v>310</v>
      </c>
      <c r="D94" s="133" t="s">
        <v>224</v>
      </c>
      <c r="E94" s="135">
        <v>40.695500000000003</v>
      </c>
      <c r="F94" s="137">
        <v>0</v>
      </c>
      <c r="G94" s="138">
        <f t="shared" si="12"/>
        <v>0</v>
      </c>
      <c r="H94" s="138">
        <v>4.6000000000000001E-4</v>
      </c>
      <c r="I94" s="138">
        <f t="shared" si="13"/>
        <v>1.8720000000000001E-2</v>
      </c>
      <c r="J94" s="138">
        <v>0</v>
      </c>
      <c r="K94" s="138">
        <f t="shared" si="14"/>
        <v>0</v>
      </c>
      <c r="L94" s="126"/>
      <c r="M94" s="126"/>
      <c r="N94" s="126"/>
      <c r="O94" s="126"/>
      <c r="P94" s="126"/>
      <c r="Q94" s="126"/>
      <c r="R94" s="126"/>
      <c r="S94" s="126"/>
      <c r="T94" s="126"/>
      <c r="U94" s="126" t="s">
        <v>138</v>
      </c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</row>
    <row r="95" spans="1:50" x14ac:dyDescent="0.2">
      <c r="A95" s="128" t="s">
        <v>133</v>
      </c>
      <c r="B95" s="132" t="s">
        <v>63</v>
      </c>
      <c r="C95" s="158" t="s">
        <v>64</v>
      </c>
      <c r="D95" s="134"/>
      <c r="E95" s="136"/>
      <c r="F95" s="139"/>
      <c r="G95" s="139">
        <f>SUM(G96:G105)</f>
        <v>0</v>
      </c>
      <c r="H95" s="139"/>
      <c r="I95" s="139">
        <f>SUM(I96:I105)</f>
        <v>1.6154500000000003</v>
      </c>
      <c r="J95" s="139"/>
      <c r="K95" s="139">
        <f>SUM(K96:K105)</f>
        <v>0</v>
      </c>
      <c r="U95" t="s">
        <v>134</v>
      </c>
    </row>
    <row r="96" spans="1:50" outlineLevel="1" x14ac:dyDescent="0.2">
      <c r="A96" s="127">
        <v>85</v>
      </c>
      <c r="B96" s="131" t="s">
        <v>311</v>
      </c>
      <c r="C96" s="157" t="s">
        <v>312</v>
      </c>
      <c r="D96" s="133" t="s">
        <v>147</v>
      </c>
      <c r="E96" s="135">
        <v>10.883800000000001</v>
      </c>
      <c r="F96" s="137">
        <v>0</v>
      </c>
      <c r="G96" s="138">
        <f t="shared" ref="G96:G105" si="15">ROUND(E96*F96,2)</f>
        <v>0</v>
      </c>
      <c r="H96" s="138">
        <v>4.0000000000000003E-5</v>
      </c>
      <c r="I96" s="138">
        <f t="shared" ref="I96:I105" si="16">ROUND(E96*H96,5)</f>
        <v>4.4000000000000002E-4</v>
      </c>
      <c r="J96" s="138">
        <v>0</v>
      </c>
      <c r="K96" s="138">
        <f t="shared" ref="K96:K105" si="17">ROUND(E96*J96,5)</f>
        <v>0</v>
      </c>
      <c r="L96" s="126"/>
      <c r="M96" s="126"/>
      <c r="N96" s="126"/>
      <c r="O96" s="126"/>
      <c r="P96" s="126"/>
      <c r="Q96" s="126"/>
      <c r="R96" s="126"/>
      <c r="S96" s="126"/>
      <c r="T96" s="126"/>
      <c r="U96" s="126" t="s">
        <v>138</v>
      </c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</row>
    <row r="97" spans="1:50" outlineLevel="1" x14ac:dyDescent="0.2">
      <c r="A97" s="127">
        <v>86</v>
      </c>
      <c r="B97" s="131" t="s">
        <v>313</v>
      </c>
      <c r="C97" s="157" t="s">
        <v>314</v>
      </c>
      <c r="D97" s="133" t="s">
        <v>224</v>
      </c>
      <c r="E97" s="135">
        <v>19.91</v>
      </c>
      <c r="F97" s="137">
        <v>0</v>
      </c>
      <c r="G97" s="138">
        <f t="shared" si="15"/>
        <v>0</v>
      </c>
      <c r="H97" s="138">
        <v>3.6999999999999999E-4</v>
      </c>
      <c r="I97" s="138">
        <f t="shared" si="16"/>
        <v>7.3699999999999998E-3</v>
      </c>
      <c r="J97" s="138">
        <v>0</v>
      </c>
      <c r="K97" s="138">
        <f t="shared" si="17"/>
        <v>0</v>
      </c>
      <c r="L97" s="126"/>
      <c r="M97" s="126"/>
      <c r="N97" s="126"/>
      <c r="O97" s="126"/>
      <c r="P97" s="126"/>
      <c r="Q97" s="126"/>
      <c r="R97" s="126"/>
      <c r="S97" s="126"/>
      <c r="T97" s="126"/>
      <c r="U97" s="126" t="s">
        <v>138</v>
      </c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</row>
    <row r="98" spans="1:50" outlineLevel="1" x14ac:dyDescent="0.2">
      <c r="A98" s="127">
        <v>87</v>
      </c>
      <c r="B98" s="131" t="s">
        <v>315</v>
      </c>
      <c r="C98" s="157" t="s">
        <v>316</v>
      </c>
      <c r="D98" s="133" t="s">
        <v>147</v>
      </c>
      <c r="E98" s="135">
        <v>25.882999999999999</v>
      </c>
      <c r="F98" s="137">
        <v>0</v>
      </c>
      <c r="G98" s="138">
        <f t="shared" si="15"/>
        <v>0</v>
      </c>
      <c r="H98" s="138">
        <v>1.021E-2</v>
      </c>
      <c r="I98" s="138">
        <f t="shared" si="16"/>
        <v>0.26427</v>
      </c>
      <c r="J98" s="138">
        <v>0</v>
      </c>
      <c r="K98" s="138">
        <f t="shared" si="17"/>
        <v>0</v>
      </c>
      <c r="L98" s="126"/>
      <c r="M98" s="126"/>
      <c r="N98" s="126"/>
      <c r="O98" s="126"/>
      <c r="P98" s="126"/>
      <c r="Q98" s="126"/>
      <c r="R98" s="126"/>
      <c r="S98" s="126"/>
      <c r="T98" s="126"/>
      <c r="U98" s="126" t="s">
        <v>138</v>
      </c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</row>
    <row r="99" spans="1:50" ht="22.5" outlineLevel="1" x14ac:dyDescent="0.2">
      <c r="A99" s="127">
        <v>88</v>
      </c>
      <c r="B99" s="131" t="s">
        <v>317</v>
      </c>
      <c r="C99" s="157" t="s">
        <v>318</v>
      </c>
      <c r="D99" s="133" t="s">
        <v>147</v>
      </c>
      <c r="E99" s="135">
        <v>8.9595000000000002</v>
      </c>
      <c r="F99" s="137">
        <v>0</v>
      </c>
      <c r="G99" s="138">
        <f t="shared" si="15"/>
        <v>0</v>
      </c>
      <c r="H99" s="138">
        <v>1.9269999999999999E-2</v>
      </c>
      <c r="I99" s="138">
        <f t="shared" si="16"/>
        <v>0.17265</v>
      </c>
      <c r="J99" s="138">
        <v>0</v>
      </c>
      <c r="K99" s="138">
        <f t="shared" si="17"/>
        <v>0</v>
      </c>
      <c r="L99" s="126"/>
      <c r="M99" s="126"/>
      <c r="N99" s="126"/>
      <c r="O99" s="126"/>
      <c r="P99" s="126"/>
      <c r="Q99" s="126"/>
      <c r="R99" s="126"/>
      <c r="S99" s="126"/>
      <c r="T99" s="126"/>
      <c r="U99" s="126" t="s">
        <v>138</v>
      </c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</row>
    <row r="100" spans="1:50" ht="22.5" outlineLevel="1" x14ac:dyDescent="0.2">
      <c r="A100" s="127">
        <v>89</v>
      </c>
      <c r="B100" s="131" t="s">
        <v>319</v>
      </c>
      <c r="C100" s="157" t="s">
        <v>320</v>
      </c>
      <c r="D100" s="133" t="s">
        <v>147</v>
      </c>
      <c r="E100" s="135">
        <v>81.498800000000003</v>
      </c>
      <c r="F100" s="137">
        <v>0</v>
      </c>
      <c r="G100" s="138">
        <f t="shared" si="15"/>
        <v>0</v>
      </c>
      <c r="H100" s="138">
        <v>1.3860000000000001E-2</v>
      </c>
      <c r="I100" s="138">
        <f t="shared" si="16"/>
        <v>1.12957</v>
      </c>
      <c r="J100" s="138">
        <v>0</v>
      </c>
      <c r="K100" s="138">
        <f t="shared" si="17"/>
        <v>0</v>
      </c>
      <c r="L100" s="126"/>
      <c r="M100" s="126"/>
      <c r="N100" s="126"/>
      <c r="O100" s="126"/>
      <c r="P100" s="126"/>
      <c r="Q100" s="126"/>
      <c r="R100" s="126"/>
      <c r="S100" s="126"/>
      <c r="T100" s="126"/>
      <c r="U100" s="126" t="s">
        <v>138</v>
      </c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</row>
    <row r="101" spans="1:50" ht="22.5" outlineLevel="1" x14ac:dyDescent="0.2">
      <c r="A101" s="127">
        <v>90</v>
      </c>
      <c r="B101" s="131" t="s">
        <v>321</v>
      </c>
      <c r="C101" s="157" t="s">
        <v>322</v>
      </c>
      <c r="D101" s="133" t="s">
        <v>147</v>
      </c>
      <c r="E101" s="135">
        <v>3.4140799999999998</v>
      </c>
      <c r="F101" s="137">
        <v>0</v>
      </c>
      <c r="G101" s="138">
        <f t="shared" si="15"/>
        <v>0</v>
      </c>
      <c r="H101" s="138">
        <v>9.8200000000000006E-3</v>
      </c>
      <c r="I101" s="138">
        <f t="shared" si="16"/>
        <v>3.3529999999999997E-2</v>
      </c>
      <c r="J101" s="138">
        <v>0</v>
      </c>
      <c r="K101" s="138">
        <f t="shared" si="17"/>
        <v>0</v>
      </c>
      <c r="L101" s="126"/>
      <c r="M101" s="126"/>
      <c r="N101" s="126"/>
      <c r="O101" s="126"/>
      <c r="P101" s="126"/>
      <c r="Q101" s="126"/>
      <c r="R101" s="126"/>
      <c r="S101" s="126"/>
      <c r="T101" s="126"/>
      <c r="U101" s="126" t="s">
        <v>138</v>
      </c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</row>
    <row r="102" spans="1:50" outlineLevel="1" x14ac:dyDescent="0.2">
      <c r="A102" s="127">
        <v>91</v>
      </c>
      <c r="B102" s="131" t="s">
        <v>323</v>
      </c>
      <c r="C102" s="157" t="s">
        <v>324</v>
      </c>
      <c r="D102" s="133" t="s">
        <v>224</v>
      </c>
      <c r="E102" s="135">
        <v>8.85</v>
      </c>
      <c r="F102" s="137">
        <v>0</v>
      </c>
      <c r="G102" s="138">
        <f t="shared" si="15"/>
        <v>0</v>
      </c>
      <c r="H102" s="138">
        <v>2.0000000000000002E-5</v>
      </c>
      <c r="I102" s="138">
        <f t="shared" si="16"/>
        <v>1.8000000000000001E-4</v>
      </c>
      <c r="J102" s="138">
        <v>0</v>
      </c>
      <c r="K102" s="138">
        <f t="shared" si="17"/>
        <v>0</v>
      </c>
      <c r="L102" s="126"/>
      <c r="M102" s="126"/>
      <c r="N102" s="126"/>
      <c r="O102" s="126"/>
      <c r="P102" s="126"/>
      <c r="Q102" s="126"/>
      <c r="R102" s="126"/>
      <c r="S102" s="126"/>
      <c r="T102" s="126"/>
      <c r="U102" s="126" t="s">
        <v>138</v>
      </c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</row>
    <row r="103" spans="1:50" outlineLevel="1" x14ac:dyDescent="0.2">
      <c r="A103" s="127">
        <v>92</v>
      </c>
      <c r="B103" s="131" t="s">
        <v>325</v>
      </c>
      <c r="C103" s="157" t="s">
        <v>326</v>
      </c>
      <c r="D103" s="133" t="s">
        <v>224</v>
      </c>
      <c r="E103" s="135">
        <v>21.338000000000001</v>
      </c>
      <c r="F103" s="137">
        <v>0</v>
      </c>
      <c r="G103" s="138">
        <f t="shared" si="15"/>
        <v>0</v>
      </c>
      <c r="H103" s="138">
        <v>1.1E-4</v>
      </c>
      <c r="I103" s="138">
        <f t="shared" si="16"/>
        <v>2.3500000000000001E-3</v>
      </c>
      <c r="J103" s="138">
        <v>0</v>
      </c>
      <c r="K103" s="138">
        <f t="shared" si="17"/>
        <v>0</v>
      </c>
      <c r="L103" s="126"/>
      <c r="M103" s="126"/>
      <c r="N103" s="126"/>
      <c r="O103" s="126"/>
      <c r="P103" s="126"/>
      <c r="Q103" s="126"/>
      <c r="R103" s="126"/>
      <c r="S103" s="126"/>
      <c r="T103" s="126"/>
      <c r="U103" s="126" t="s">
        <v>138</v>
      </c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</row>
    <row r="104" spans="1:50" outlineLevel="1" x14ac:dyDescent="0.2">
      <c r="A104" s="127">
        <v>93</v>
      </c>
      <c r="B104" s="131" t="s">
        <v>327</v>
      </c>
      <c r="C104" s="157" t="s">
        <v>328</v>
      </c>
      <c r="D104" s="133" t="s">
        <v>224</v>
      </c>
      <c r="E104" s="135">
        <v>8.85</v>
      </c>
      <c r="F104" s="137">
        <v>0</v>
      </c>
      <c r="G104" s="138">
        <f t="shared" si="15"/>
        <v>0</v>
      </c>
      <c r="H104" s="138">
        <v>5.2999999999999998E-4</v>
      </c>
      <c r="I104" s="138">
        <f t="shared" si="16"/>
        <v>4.6899999999999997E-3</v>
      </c>
      <c r="J104" s="138">
        <v>0</v>
      </c>
      <c r="K104" s="138">
        <f t="shared" si="17"/>
        <v>0</v>
      </c>
      <c r="L104" s="126"/>
      <c r="M104" s="126"/>
      <c r="N104" s="126"/>
      <c r="O104" s="126"/>
      <c r="P104" s="126"/>
      <c r="Q104" s="126"/>
      <c r="R104" s="126"/>
      <c r="S104" s="126"/>
      <c r="T104" s="126"/>
      <c r="U104" s="126" t="s">
        <v>138</v>
      </c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</row>
    <row r="105" spans="1:50" outlineLevel="1" x14ac:dyDescent="0.2">
      <c r="A105" s="127">
        <v>94</v>
      </c>
      <c r="B105" s="131" t="s">
        <v>329</v>
      </c>
      <c r="C105" s="157" t="s">
        <v>330</v>
      </c>
      <c r="D105" s="133" t="s">
        <v>224</v>
      </c>
      <c r="E105" s="135">
        <v>5.75</v>
      </c>
      <c r="F105" s="137">
        <v>0</v>
      </c>
      <c r="G105" s="138">
        <f t="shared" si="15"/>
        <v>0</v>
      </c>
      <c r="H105" s="138">
        <v>6.9999999999999994E-5</v>
      </c>
      <c r="I105" s="138">
        <f t="shared" si="16"/>
        <v>4.0000000000000002E-4</v>
      </c>
      <c r="J105" s="138">
        <v>0</v>
      </c>
      <c r="K105" s="138">
        <f t="shared" si="17"/>
        <v>0</v>
      </c>
      <c r="L105" s="126"/>
      <c r="M105" s="126"/>
      <c r="N105" s="126"/>
      <c r="O105" s="126"/>
      <c r="P105" s="126"/>
      <c r="Q105" s="126"/>
      <c r="R105" s="126"/>
      <c r="S105" s="126"/>
      <c r="T105" s="126"/>
      <c r="U105" s="126" t="s">
        <v>138</v>
      </c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</row>
    <row r="106" spans="1:50" x14ac:dyDescent="0.2">
      <c r="A106" s="128" t="s">
        <v>133</v>
      </c>
      <c r="B106" s="132" t="s">
        <v>65</v>
      </c>
      <c r="C106" s="158" t="s">
        <v>66</v>
      </c>
      <c r="D106" s="134"/>
      <c r="E106" s="136"/>
      <c r="F106" s="139"/>
      <c r="G106" s="139">
        <f>SUM(G107:G116)</f>
        <v>0</v>
      </c>
      <c r="H106" s="139"/>
      <c r="I106" s="139">
        <f>SUM(I107:I116)</f>
        <v>20.780839999999998</v>
      </c>
      <c r="J106" s="139"/>
      <c r="K106" s="139">
        <f>SUM(K107:K116)</f>
        <v>0</v>
      </c>
      <c r="U106" t="s">
        <v>134</v>
      </c>
    </row>
    <row r="107" spans="1:50" outlineLevel="1" x14ac:dyDescent="0.2">
      <c r="A107" s="127">
        <v>95</v>
      </c>
      <c r="B107" s="131" t="s">
        <v>331</v>
      </c>
      <c r="C107" s="157" t="s">
        <v>332</v>
      </c>
      <c r="D107" s="133" t="s">
        <v>137</v>
      </c>
      <c r="E107" s="135">
        <v>3.4209999999999998</v>
      </c>
      <c r="F107" s="137">
        <v>0</v>
      </c>
      <c r="G107" s="138">
        <f t="shared" ref="G107:G116" si="18">ROUND(E107*F107,2)</f>
        <v>0</v>
      </c>
      <c r="H107" s="138">
        <v>2.5249999999999999</v>
      </c>
      <c r="I107" s="138">
        <f t="shared" ref="I107:I116" si="19">ROUND(E107*H107,5)</f>
        <v>8.6380300000000005</v>
      </c>
      <c r="J107" s="138">
        <v>0</v>
      </c>
      <c r="K107" s="138">
        <f t="shared" ref="K107:K116" si="20">ROUND(E107*J107,5)</f>
        <v>0</v>
      </c>
      <c r="L107" s="126"/>
      <c r="M107" s="126"/>
      <c r="N107" s="126"/>
      <c r="O107" s="126"/>
      <c r="P107" s="126"/>
      <c r="Q107" s="126"/>
      <c r="R107" s="126"/>
      <c r="S107" s="126"/>
      <c r="T107" s="126"/>
      <c r="U107" s="126" t="s">
        <v>138</v>
      </c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</row>
    <row r="108" spans="1:50" outlineLevel="1" x14ac:dyDescent="0.2">
      <c r="A108" s="127">
        <v>96</v>
      </c>
      <c r="B108" s="131" t="s">
        <v>333</v>
      </c>
      <c r="C108" s="157" t="s">
        <v>334</v>
      </c>
      <c r="D108" s="133" t="s">
        <v>137</v>
      </c>
      <c r="E108" s="135">
        <v>3.4209999999999998</v>
      </c>
      <c r="F108" s="137">
        <v>0</v>
      </c>
      <c r="G108" s="138">
        <f t="shared" si="18"/>
        <v>0</v>
      </c>
      <c r="H108" s="138">
        <v>0</v>
      </c>
      <c r="I108" s="138">
        <f t="shared" si="19"/>
        <v>0</v>
      </c>
      <c r="J108" s="138">
        <v>0</v>
      </c>
      <c r="K108" s="138">
        <f t="shared" si="20"/>
        <v>0</v>
      </c>
      <c r="L108" s="126"/>
      <c r="M108" s="126"/>
      <c r="N108" s="126"/>
      <c r="O108" s="126"/>
      <c r="P108" s="126"/>
      <c r="Q108" s="126"/>
      <c r="R108" s="126"/>
      <c r="S108" s="126"/>
      <c r="T108" s="126"/>
      <c r="U108" s="126" t="s">
        <v>138</v>
      </c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</row>
    <row r="109" spans="1:50" outlineLevel="1" x14ac:dyDescent="0.2">
      <c r="A109" s="127">
        <v>97</v>
      </c>
      <c r="B109" s="131" t="s">
        <v>335</v>
      </c>
      <c r="C109" s="157" t="s">
        <v>336</v>
      </c>
      <c r="D109" s="133" t="s">
        <v>137</v>
      </c>
      <c r="E109" s="135">
        <v>3.4209999999999998</v>
      </c>
      <c r="F109" s="137">
        <v>0</v>
      </c>
      <c r="G109" s="138">
        <f t="shared" si="18"/>
        <v>0</v>
      </c>
      <c r="H109" s="138">
        <v>0</v>
      </c>
      <c r="I109" s="138">
        <f t="shared" si="19"/>
        <v>0</v>
      </c>
      <c r="J109" s="138">
        <v>0</v>
      </c>
      <c r="K109" s="138">
        <f t="shared" si="20"/>
        <v>0</v>
      </c>
      <c r="L109" s="126"/>
      <c r="M109" s="126"/>
      <c r="N109" s="126"/>
      <c r="O109" s="126"/>
      <c r="P109" s="126"/>
      <c r="Q109" s="126"/>
      <c r="R109" s="126"/>
      <c r="S109" s="126"/>
      <c r="T109" s="126"/>
      <c r="U109" s="126" t="s">
        <v>138</v>
      </c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</row>
    <row r="110" spans="1:50" ht="22.5" outlineLevel="1" x14ac:dyDescent="0.2">
      <c r="A110" s="127">
        <v>98</v>
      </c>
      <c r="B110" s="131" t="s">
        <v>337</v>
      </c>
      <c r="C110" s="157" t="s">
        <v>338</v>
      </c>
      <c r="D110" s="133" t="s">
        <v>171</v>
      </c>
      <c r="E110" s="135">
        <v>0.1156298</v>
      </c>
      <c r="F110" s="137">
        <v>0</v>
      </c>
      <c r="G110" s="138">
        <f t="shared" si="18"/>
        <v>0</v>
      </c>
      <c r="H110" s="138">
        <v>1.06325</v>
      </c>
      <c r="I110" s="138">
        <f t="shared" si="19"/>
        <v>0.12293999999999999</v>
      </c>
      <c r="J110" s="138">
        <v>0</v>
      </c>
      <c r="K110" s="138">
        <f t="shared" si="20"/>
        <v>0</v>
      </c>
      <c r="L110" s="126"/>
      <c r="M110" s="126"/>
      <c r="N110" s="126"/>
      <c r="O110" s="126"/>
      <c r="P110" s="126"/>
      <c r="Q110" s="126"/>
      <c r="R110" s="126"/>
      <c r="S110" s="126"/>
      <c r="T110" s="126"/>
      <c r="U110" s="126" t="s">
        <v>138</v>
      </c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</row>
    <row r="111" spans="1:50" outlineLevel="1" x14ac:dyDescent="0.2">
      <c r="A111" s="127">
        <v>99</v>
      </c>
      <c r="B111" s="131" t="s">
        <v>339</v>
      </c>
      <c r="C111" s="157" t="s">
        <v>340</v>
      </c>
      <c r="D111" s="133" t="s">
        <v>147</v>
      </c>
      <c r="E111" s="135">
        <v>1.0024999999999999</v>
      </c>
      <c r="F111" s="137">
        <v>0</v>
      </c>
      <c r="G111" s="138">
        <f t="shared" si="18"/>
        <v>0</v>
      </c>
      <c r="H111" s="138">
        <v>4.095E-2</v>
      </c>
      <c r="I111" s="138">
        <f t="shared" si="19"/>
        <v>4.1050000000000003E-2</v>
      </c>
      <c r="J111" s="138">
        <v>0</v>
      </c>
      <c r="K111" s="138">
        <f t="shared" si="20"/>
        <v>0</v>
      </c>
      <c r="L111" s="126"/>
      <c r="M111" s="126"/>
      <c r="N111" s="126"/>
      <c r="O111" s="126"/>
      <c r="P111" s="126"/>
      <c r="Q111" s="126"/>
      <c r="R111" s="126"/>
      <c r="S111" s="126"/>
      <c r="T111" s="126"/>
      <c r="U111" s="126" t="s">
        <v>138</v>
      </c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</row>
    <row r="112" spans="1:50" outlineLevel="1" x14ac:dyDescent="0.2">
      <c r="A112" s="127">
        <v>100</v>
      </c>
      <c r="B112" s="131" t="s">
        <v>341</v>
      </c>
      <c r="C112" s="157" t="s">
        <v>342</v>
      </c>
      <c r="D112" s="133" t="s">
        <v>137</v>
      </c>
      <c r="E112" s="135">
        <v>1.68825</v>
      </c>
      <c r="F112" s="137">
        <v>0</v>
      </c>
      <c r="G112" s="138">
        <f t="shared" si="18"/>
        <v>0</v>
      </c>
      <c r="H112" s="138">
        <v>1.837</v>
      </c>
      <c r="I112" s="138">
        <f t="shared" si="19"/>
        <v>3.1013199999999999</v>
      </c>
      <c r="J112" s="138">
        <v>0</v>
      </c>
      <c r="K112" s="138">
        <f t="shared" si="20"/>
        <v>0</v>
      </c>
      <c r="L112" s="126"/>
      <c r="M112" s="126"/>
      <c r="N112" s="126"/>
      <c r="O112" s="126"/>
      <c r="P112" s="126"/>
      <c r="Q112" s="126"/>
      <c r="R112" s="126"/>
      <c r="S112" s="126"/>
      <c r="T112" s="126"/>
      <c r="U112" s="126" t="s">
        <v>138</v>
      </c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</row>
    <row r="113" spans="1:50" outlineLevel="1" x14ac:dyDescent="0.2">
      <c r="A113" s="127">
        <v>101</v>
      </c>
      <c r="B113" s="131" t="s">
        <v>343</v>
      </c>
      <c r="C113" s="157" t="s">
        <v>344</v>
      </c>
      <c r="D113" s="133" t="s">
        <v>137</v>
      </c>
      <c r="E113" s="135">
        <v>1.68825</v>
      </c>
      <c r="F113" s="137">
        <v>0</v>
      </c>
      <c r="G113" s="138">
        <f t="shared" si="18"/>
        <v>0</v>
      </c>
      <c r="H113" s="138">
        <v>1.837</v>
      </c>
      <c r="I113" s="138">
        <f t="shared" si="19"/>
        <v>3.1013199999999999</v>
      </c>
      <c r="J113" s="138">
        <v>0</v>
      </c>
      <c r="K113" s="138">
        <f t="shared" si="20"/>
        <v>0</v>
      </c>
      <c r="L113" s="126"/>
      <c r="M113" s="126"/>
      <c r="N113" s="126"/>
      <c r="O113" s="126"/>
      <c r="P113" s="126"/>
      <c r="Q113" s="126"/>
      <c r="R113" s="126"/>
      <c r="S113" s="126"/>
      <c r="T113" s="126"/>
      <c r="U113" s="126" t="s">
        <v>138</v>
      </c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</row>
    <row r="114" spans="1:50" outlineLevel="1" x14ac:dyDescent="0.2">
      <c r="A114" s="127">
        <v>102</v>
      </c>
      <c r="B114" s="131" t="s">
        <v>345</v>
      </c>
      <c r="C114" s="157" t="s">
        <v>346</v>
      </c>
      <c r="D114" s="133" t="s">
        <v>147</v>
      </c>
      <c r="E114" s="135">
        <v>11.255000000000001</v>
      </c>
      <c r="F114" s="137">
        <v>0</v>
      </c>
      <c r="G114" s="138">
        <f t="shared" si="18"/>
        <v>0</v>
      </c>
      <c r="H114" s="138">
        <v>0.27827000000000002</v>
      </c>
      <c r="I114" s="138">
        <f t="shared" si="19"/>
        <v>3.1319300000000001</v>
      </c>
      <c r="J114" s="138">
        <v>0</v>
      </c>
      <c r="K114" s="138">
        <f t="shared" si="20"/>
        <v>0</v>
      </c>
      <c r="L114" s="126"/>
      <c r="M114" s="126"/>
      <c r="N114" s="126"/>
      <c r="O114" s="126"/>
      <c r="P114" s="126"/>
      <c r="Q114" s="126"/>
      <c r="R114" s="126"/>
      <c r="S114" s="126"/>
      <c r="T114" s="126"/>
      <c r="U114" s="126" t="s">
        <v>138</v>
      </c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</row>
    <row r="115" spans="1:50" outlineLevel="1" x14ac:dyDescent="0.2">
      <c r="A115" s="127">
        <v>103</v>
      </c>
      <c r="B115" s="131" t="s">
        <v>347</v>
      </c>
      <c r="C115" s="157" t="s">
        <v>348</v>
      </c>
      <c r="D115" s="133" t="s">
        <v>224</v>
      </c>
      <c r="E115" s="135">
        <v>20.51</v>
      </c>
      <c r="F115" s="137">
        <v>0</v>
      </c>
      <c r="G115" s="138">
        <f t="shared" si="18"/>
        <v>0</v>
      </c>
      <c r="H115" s="138">
        <v>1.8E-3</v>
      </c>
      <c r="I115" s="138">
        <f t="shared" si="19"/>
        <v>3.6920000000000001E-2</v>
      </c>
      <c r="J115" s="138">
        <v>0</v>
      </c>
      <c r="K115" s="138">
        <f t="shared" si="20"/>
        <v>0</v>
      </c>
      <c r="L115" s="126"/>
      <c r="M115" s="126"/>
      <c r="N115" s="126"/>
      <c r="O115" s="126"/>
      <c r="P115" s="126"/>
      <c r="Q115" s="126"/>
      <c r="R115" s="126"/>
      <c r="S115" s="126"/>
      <c r="T115" s="126"/>
      <c r="U115" s="126" t="s">
        <v>138</v>
      </c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</row>
    <row r="116" spans="1:50" outlineLevel="1" x14ac:dyDescent="0.2">
      <c r="A116" s="127">
        <v>104</v>
      </c>
      <c r="B116" s="131" t="s">
        <v>349</v>
      </c>
      <c r="C116" s="157" t="s">
        <v>350</v>
      </c>
      <c r="D116" s="133" t="s">
        <v>224</v>
      </c>
      <c r="E116" s="135">
        <v>22.51</v>
      </c>
      <c r="F116" s="137">
        <v>0</v>
      </c>
      <c r="G116" s="138">
        <f t="shared" si="18"/>
        <v>0</v>
      </c>
      <c r="H116" s="138">
        <v>0.11583</v>
      </c>
      <c r="I116" s="138">
        <f t="shared" si="19"/>
        <v>2.6073300000000001</v>
      </c>
      <c r="J116" s="138">
        <v>0</v>
      </c>
      <c r="K116" s="138">
        <f t="shared" si="20"/>
        <v>0</v>
      </c>
      <c r="L116" s="126"/>
      <c r="M116" s="126"/>
      <c r="N116" s="126"/>
      <c r="O116" s="126"/>
      <c r="P116" s="126"/>
      <c r="Q116" s="126"/>
      <c r="R116" s="126"/>
      <c r="S116" s="126"/>
      <c r="T116" s="126"/>
      <c r="U116" s="126" t="s">
        <v>138</v>
      </c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</row>
    <row r="117" spans="1:50" x14ac:dyDescent="0.2">
      <c r="A117" s="128" t="s">
        <v>133</v>
      </c>
      <c r="B117" s="132" t="s">
        <v>67</v>
      </c>
      <c r="C117" s="158" t="s">
        <v>68</v>
      </c>
      <c r="D117" s="134"/>
      <c r="E117" s="136"/>
      <c r="F117" s="139"/>
      <c r="G117" s="139">
        <f>SUM(G118:G125)</f>
        <v>0</v>
      </c>
      <c r="H117" s="139"/>
      <c r="I117" s="139">
        <f>SUM(I118:I125)</f>
        <v>0.76535999999999993</v>
      </c>
      <c r="J117" s="139"/>
      <c r="K117" s="139">
        <f>SUM(K118:K125)</f>
        <v>0</v>
      </c>
      <c r="U117" t="s">
        <v>134</v>
      </c>
    </row>
    <row r="118" spans="1:50" ht="22.5" outlineLevel="1" x14ac:dyDescent="0.2">
      <c r="A118" s="127">
        <v>105</v>
      </c>
      <c r="B118" s="131" t="s">
        <v>351</v>
      </c>
      <c r="C118" s="157" t="s">
        <v>352</v>
      </c>
      <c r="D118" s="133" t="s">
        <v>224</v>
      </c>
      <c r="E118" s="135">
        <v>5.75</v>
      </c>
      <c r="F118" s="137">
        <v>0</v>
      </c>
      <c r="G118" s="138">
        <f t="shared" ref="G118:G125" si="21">ROUND(E118*F118,2)</f>
        <v>0</v>
      </c>
      <c r="H118" s="138">
        <v>4.8599999999999997E-3</v>
      </c>
      <c r="I118" s="138">
        <f t="shared" ref="I118:I125" si="22">ROUND(E118*H118,5)</f>
        <v>2.7949999999999999E-2</v>
      </c>
      <c r="J118" s="138">
        <v>0</v>
      </c>
      <c r="K118" s="138">
        <f t="shared" ref="K118:K125" si="23">ROUND(E118*J118,5)</f>
        <v>0</v>
      </c>
      <c r="L118" s="126"/>
      <c r="M118" s="126"/>
      <c r="N118" s="126"/>
      <c r="O118" s="126"/>
      <c r="P118" s="126"/>
      <c r="Q118" s="126"/>
      <c r="R118" s="126"/>
      <c r="S118" s="126"/>
      <c r="T118" s="126"/>
      <c r="U118" s="126" t="s">
        <v>138</v>
      </c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</row>
    <row r="119" spans="1:50" outlineLevel="1" x14ac:dyDescent="0.2">
      <c r="A119" s="127">
        <v>106</v>
      </c>
      <c r="B119" s="131" t="s">
        <v>353</v>
      </c>
      <c r="C119" s="157" t="s">
        <v>354</v>
      </c>
      <c r="D119" s="133" t="s">
        <v>166</v>
      </c>
      <c r="E119" s="135">
        <v>8</v>
      </c>
      <c r="F119" s="137">
        <v>0</v>
      </c>
      <c r="G119" s="138">
        <f t="shared" si="21"/>
        <v>0</v>
      </c>
      <c r="H119" s="138">
        <v>1.8970000000000001E-2</v>
      </c>
      <c r="I119" s="138">
        <f t="shared" si="22"/>
        <v>0.15176000000000001</v>
      </c>
      <c r="J119" s="138">
        <v>0</v>
      </c>
      <c r="K119" s="138">
        <f t="shared" si="23"/>
        <v>0</v>
      </c>
      <c r="L119" s="126"/>
      <c r="M119" s="126"/>
      <c r="N119" s="126"/>
      <c r="O119" s="126"/>
      <c r="P119" s="126"/>
      <c r="Q119" s="126"/>
      <c r="R119" s="126"/>
      <c r="S119" s="126"/>
      <c r="T119" s="126"/>
      <c r="U119" s="126" t="s">
        <v>138</v>
      </c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</row>
    <row r="120" spans="1:50" ht="22.5" outlineLevel="1" x14ac:dyDescent="0.2">
      <c r="A120" s="127">
        <v>107</v>
      </c>
      <c r="B120" s="131" t="s">
        <v>355</v>
      </c>
      <c r="C120" s="157" t="s">
        <v>356</v>
      </c>
      <c r="D120" s="133" t="s">
        <v>166</v>
      </c>
      <c r="E120" s="135">
        <v>2</v>
      </c>
      <c r="F120" s="137">
        <v>0</v>
      </c>
      <c r="G120" s="138">
        <f t="shared" si="21"/>
        <v>0</v>
      </c>
      <c r="H120" s="138">
        <v>1.0200000000000001E-2</v>
      </c>
      <c r="I120" s="138">
        <f t="shared" si="22"/>
        <v>2.0400000000000001E-2</v>
      </c>
      <c r="J120" s="138">
        <v>0</v>
      </c>
      <c r="K120" s="138">
        <f t="shared" si="23"/>
        <v>0</v>
      </c>
      <c r="L120" s="126"/>
      <c r="M120" s="126"/>
      <c r="N120" s="126"/>
      <c r="O120" s="126"/>
      <c r="P120" s="126"/>
      <c r="Q120" s="126"/>
      <c r="R120" s="126"/>
      <c r="S120" s="126"/>
      <c r="T120" s="126"/>
      <c r="U120" s="126" t="s">
        <v>190</v>
      </c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</row>
    <row r="121" spans="1:50" ht="22.5" outlineLevel="1" x14ac:dyDescent="0.2">
      <c r="A121" s="127">
        <v>108</v>
      </c>
      <c r="B121" s="131" t="s">
        <v>357</v>
      </c>
      <c r="C121" s="157" t="s">
        <v>358</v>
      </c>
      <c r="D121" s="133" t="s">
        <v>166</v>
      </c>
      <c r="E121" s="135">
        <v>3</v>
      </c>
      <c r="F121" s="137">
        <v>0</v>
      </c>
      <c r="G121" s="138">
        <f t="shared" si="21"/>
        <v>0</v>
      </c>
      <c r="H121" s="138">
        <v>1.04E-2</v>
      </c>
      <c r="I121" s="138">
        <f t="shared" si="22"/>
        <v>3.1199999999999999E-2</v>
      </c>
      <c r="J121" s="138">
        <v>0</v>
      </c>
      <c r="K121" s="138">
        <f t="shared" si="23"/>
        <v>0</v>
      </c>
      <c r="L121" s="126"/>
      <c r="M121" s="126"/>
      <c r="N121" s="126"/>
      <c r="O121" s="126"/>
      <c r="P121" s="126"/>
      <c r="Q121" s="126"/>
      <c r="R121" s="126"/>
      <c r="S121" s="126"/>
      <c r="T121" s="126"/>
      <c r="U121" s="126" t="s">
        <v>190</v>
      </c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</row>
    <row r="122" spans="1:50" ht="22.5" outlineLevel="1" x14ac:dyDescent="0.2">
      <c r="A122" s="127">
        <v>109</v>
      </c>
      <c r="B122" s="131" t="s">
        <v>359</v>
      </c>
      <c r="C122" s="157" t="s">
        <v>360</v>
      </c>
      <c r="D122" s="133" t="s">
        <v>166</v>
      </c>
      <c r="E122" s="135">
        <v>2</v>
      </c>
      <c r="F122" s="137">
        <v>0</v>
      </c>
      <c r="G122" s="138">
        <f t="shared" si="21"/>
        <v>0</v>
      </c>
      <c r="H122" s="138">
        <v>1.06E-2</v>
      </c>
      <c r="I122" s="138">
        <f t="shared" si="22"/>
        <v>2.12E-2</v>
      </c>
      <c r="J122" s="138">
        <v>0</v>
      </c>
      <c r="K122" s="138">
        <f t="shared" si="23"/>
        <v>0</v>
      </c>
      <c r="L122" s="126"/>
      <c r="M122" s="126"/>
      <c r="N122" s="126"/>
      <c r="O122" s="126"/>
      <c r="P122" s="126"/>
      <c r="Q122" s="126"/>
      <c r="R122" s="126"/>
      <c r="S122" s="126"/>
      <c r="T122" s="126"/>
      <c r="U122" s="126" t="s">
        <v>190</v>
      </c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</row>
    <row r="123" spans="1:50" ht="22.5" outlineLevel="1" x14ac:dyDescent="0.2">
      <c r="A123" s="127">
        <v>110</v>
      </c>
      <c r="B123" s="131" t="s">
        <v>361</v>
      </c>
      <c r="C123" s="157" t="s">
        <v>362</v>
      </c>
      <c r="D123" s="133" t="s">
        <v>166</v>
      </c>
      <c r="E123" s="135">
        <v>1</v>
      </c>
      <c r="F123" s="137">
        <v>0</v>
      </c>
      <c r="G123" s="138">
        <f t="shared" si="21"/>
        <v>0</v>
      </c>
      <c r="H123" s="138">
        <v>1.0800000000000001E-2</v>
      </c>
      <c r="I123" s="138">
        <f t="shared" si="22"/>
        <v>1.0800000000000001E-2</v>
      </c>
      <c r="J123" s="138">
        <v>0</v>
      </c>
      <c r="K123" s="138">
        <f t="shared" si="23"/>
        <v>0</v>
      </c>
      <c r="L123" s="126"/>
      <c r="M123" s="126"/>
      <c r="N123" s="126"/>
      <c r="O123" s="126"/>
      <c r="P123" s="126"/>
      <c r="Q123" s="126"/>
      <c r="R123" s="126"/>
      <c r="S123" s="126"/>
      <c r="T123" s="126"/>
      <c r="U123" s="126" t="s">
        <v>190</v>
      </c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</row>
    <row r="124" spans="1:50" outlineLevel="1" x14ac:dyDescent="0.2">
      <c r="A124" s="127">
        <v>111</v>
      </c>
      <c r="B124" s="131" t="s">
        <v>363</v>
      </c>
      <c r="C124" s="157" t="s">
        <v>364</v>
      </c>
      <c r="D124" s="133" t="s">
        <v>166</v>
      </c>
      <c r="E124" s="135">
        <v>1</v>
      </c>
      <c r="F124" s="137">
        <v>0</v>
      </c>
      <c r="G124" s="138">
        <f t="shared" si="21"/>
        <v>0</v>
      </c>
      <c r="H124" s="138">
        <v>0.49075000000000002</v>
      </c>
      <c r="I124" s="138">
        <f t="shared" si="22"/>
        <v>0.49075000000000002</v>
      </c>
      <c r="J124" s="138">
        <v>0</v>
      </c>
      <c r="K124" s="138">
        <f t="shared" si="23"/>
        <v>0</v>
      </c>
      <c r="L124" s="126"/>
      <c r="M124" s="126"/>
      <c r="N124" s="126"/>
      <c r="O124" s="126"/>
      <c r="P124" s="126"/>
      <c r="Q124" s="126"/>
      <c r="R124" s="126"/>
      <c r="S124" s="126"/>
      <c r="T124" s="126"/>
      <c r="U124" s="126" t="s">
        <v>138</v>
      </c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</row>
    <row r="125" spans="1:50" ht="22.5" outlineLevel="1" x14ac:dyDescent="0.2">
      <c r="A125" s="127">
        <v>112</v>
      </c>
      <c r="B125" s="131" t="s">
        <v>365</v>
      </c>
      <c r="C125" s="157" t="s">
        <v>366</v>
      </c>
      <c r="D125" s="133" t="s">
        <v>166</v>
      </c>
      <c r="E125" s="135">
        <v>1</v>
      </c>
      <c r="F125" s="137">
        <v>0</v>
      </c>
      <c r="G125" s="138">
        <f t="shared" si="21"/>
        <v>0</v>
      </c>
      <c r="H125" s="138">
        <v>1.1299999999999999E-2</v>
      </c>
      <c r="I125" s="138">
        <f t="shared" si="22"/>
        <v>1.1299999999999999E-2</v>
      </c>
      <c r="J125" s="138">
        <v>0</v>
      </c>
      <c r="K125" s="138">
        <f t="shared" si="23"/>
        <v>0</v>
      </c>
      <c r="L125" s="126"/>
      <c r="M125" s="126"/>
      <c r="N125" s="126"/>
      <c r="O125" s="126"/>
      <c r="P125" s="126"/>
      <c r="Q125" s="126"/>
      <c r="R125" s="126"/>
      <c r="S125" s="126"/>
      <c r="T125" s="126"/>
      <c r="U125" s="126" t="s">
        <v>190</v>
      </c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</row>
    <row r="126" spans="1:50" x14ac:dyDescent="0.2">
      <c r="A126" s="128" t="s">
        <v>133</v>
      </c>
      <c r="B126" s="132" t="s">
        <v>69</v>
      </c>
      <c r="C126" s="158" t="s">
        <v>70</v>
      </c>
      <c r="D126" s="134"/>
      <c r="E126" s="136"/>
      <c r="F126" s="139"/>
      <c r="G126" s="139">
        <f>SUM(G127:G127)</f>
        <v>0</v>
      </c>
      <c r="H126" s="139"/>
      <c r="I126" s="139">
        <f>SUM(I127:I127)</f>
        <v>0</v>
      </c>
      <c r="J126" s="139"/>
      <c r="K126" s="139">
        <f>SUM(K127:K127)</f>
        <v>0</v>
      </c>
      <c r="U126" t="s">
        <v>134</v>
      </c>
    </row>
    <row r="127" spans="1:50" ht="22.5" outlineLevel="1" x14ac:dyDescent="0.2">
      <c r="A127" s="127">
        <v>113</v>
      </c>
      <c r="B127" s="131" t="s">
        <v>367</v>
      </c>
      <c r="C127" s="157" t="s">
        <v>368</v>
      </c>
      <c r="D127" s="133" t="s">
        <v>369</v>
      </c>
      <c r="E127" s="135">
        <v>40</v>
      </c>
      <c r="F127" s="137">
        <v>0</v>
      </c>
      <c r="G127" s="138">
        <f>ROUND(E127*F127,2)</f>
        <v>0</v>
      </c>
      <c r="H127" s="138">
        <v>0</v>
      </c>
      <c r="I127" s="138">
        <f>ROUND(E127*H127,5)</f>
        <v>0</v>
      </c>
      <c r="J127" s="138">
        <v>0</v>
      </c>
      <c r="K127" s="138">
        <f>ROUND(E127*J127,5)</f>
        <v>0</v>
      </c>
      <c r="L127" s="126"/>
      <c r="M127" s="126"/>
      <c r="N127" s="126"/>
      <c r="O127" s="126"/>
      <c r="P127" s="126"/>
      <c r="Q127" s="126"/>
      <c r="R127" s="126"/>
      <c r="S127" s="126"/>
      <c r="T127" s="126"/>
      <c r="U127" s="126" t="s">
        <v>138</v>
      </c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6"/>
      <c r="AW127" s="126"/>
      <c r="AX127" s="126"/>
    </row>
    <row r="128" spans="1:50" x14ac:dyDescent="0.2">
      <c r="A128" s="128" t="s">
        <v>133</v>
      </c>
      <c r="B128" s="132" t="s">
        <v>71</v>
      </c>
      <c r="C128" s="158" t="s">
        <v>72</v>
      </c>
      <c r="D128" s="134"/>
      <c r="E128" s="136"/>
      <c r="F128" s="139"/>
      <c r="G128" s="139">
        <f>SUM(G129:G133)</f>
        <v>0</v>
      </c>
      <c r="H128" s="139"/>
      <c r="I128" s="139">
        <f>SUM(I129:I133)</f>
        <v>1.96197</v>
      </c>
      <c r="J128" s="139"/>
      <c r="K128" s="139">
        <f>SUM(K129:K133)</f>
        <v>0</v>
      </c>
      <c r="U128" t="s">
        <v>134</v>
      </c>
    </row>
    <row r="129" spans="1:50" outlineLevel="1" x14ac:dyDescent="0.2">
      <c r="A129" s="127">
        <v>114</v>
      </c>
      <c r="B129" s="131" t="s">
        <v>370</v>
      </c>
      <c r="C129" s="157" t="s">
        <v>371</v>
      </c>
      <c r="D129" s="133" t="s">
        <v>147</v>
      </c>
      <c r="E129" s="135">
        <v>101.565</v>
      </c>
      <c r="F129" s="137">
        <v>0</v>
      </c>
      <c r="G129" s="138">
        <f>ROUND(E129*F129,2)</f>
        <v>0</v>
      </c>
      <c r="H129" s="138">
        <v>1.8380000000000001E-2</v>
      </c>
      <c r="I129" s="138">
        <f>ROUND(E129*H129,5)</f>
        <v>1.86676</v>
      </c>
      <c r="J129" s="138">
        <v>0</v>
      </c>
      <c r="K129" s="138">
        <f>ROUND(E129*J129,5)</f>
        <v>0</v>
      </c>
      <c r="L129" s="126"/>
      <c r="M129" s="126"/>
      <c r="N129" s="126"/>
      <c r="O129" s="126"/>
      <c r="P129" s="126"/>
      <c r="Q129" s="126"/>
      <c r="R129" s="126"/>
      <c r="S129" s="126"/>
      <c r="T129" s="126"/>
      <c r="U129" s="126" t="s">
        <v>138</v>
      </c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</row>
    <row r="130" spans="1:50" ht="22.5" outlineLevel="1" x14ac:dyDescent="0.2">
      <c r="A130" s="127">
        <v>115</v>
      </c>
      <c r="B130" s="131" t="s">
        <v>372</v>
      </c>
      <c r="C130" s="157" t="s">
        <v>373</v>
      </c>
      <c r="D130" s="133" t="s">
        <v>147</v>
      </c>
      <c r="E130" s="135">
        <v>101.565</v>
      </c>
      <c r="F130" s="137">
        <v>0</v>
      </c>
      <c r="G130" s="138">
        <f>ROUND(E130*F130,2)</f>
        <v>0</v>
      </c>
      <c r="H130" s="138">
        <v>0</v>
      </c>
      <c r="I130" s="138">
        <f>ROUND(E130*H130,5)</f>
        <v>0</v>
      </c>
      <c r="J130" s="138">
        <v>0</v>
      </c>
      <c r="K130" s="138">
        <f>ROUND(E130*J130,5)</f>
        <v>0</v>
      </c>
      <c r="L130" s="126"/>
      <c r="M130" s="126"/>
      <c r="N130" s="126"/>
      <c r="O130" s="126"/>
      <c r="P130" s="126"/>
      <c r="Q130" s="126"/>
      <c r="R130" s="126"/>
      <c r="S130" s="126"/>
      <c r="T130" s="126"/>
      <c r="U130" s="126" t="s">
        <v>138</v>
      </c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</row>
    <row r="131" spans="1:50" outlineLevel="1" x14ac:dyDescent="0.2">
      <c r="A131" s="127">
        <v>116</v>
      </c>
      <c r="B131" s="131" t="s">
        <v>374</v>
      </c>
      <c r="C131" s="157" t="s">
        <v>375</v>
      </c>
      <c r="D131" s="133" t="s">
        <v>147</v>
      </c>
      <c r="E131" s="135">
        <v>101.565</v>
      </c>
      <c r="F131" s="137">
        <v>0</v>
      </c>
      <c r="G131" s="138">
        <f>ROUND(E131*F131,2)</f>
        <v>0</v>
      </c>
      <c r="H131" s="138">
        <v>0</v>
      </c>
      <c r="I131" s="138">
        <f>ROUND(E131*H131,5)</f>
        <v>0</v>
      </c>
      <c r="J131" s="138">
        <v>0</v>
      </c>
      <c r="K131" s="138">
        <f>ROUND(E131*J131,5)</f>
        <v>0</v>
      </c>
      <c r="L131" s="126"/>
      <c r="M131" s="126"/>
      <c r="N131" s="126"/>
      <c r="O131" s="126"/>
      <c r="P131" s="126"/>
      <c r="Q131" s="126"/>
      <c r="R131" s="126"/>
      <c r="S131" s="126"/>
      <c r="T131" s="126"/>
      <c r="U131" s="126" t="s">
        <v>138</v>
      </c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26"/>
      <c r="AQ131" s="126"/>
      <c r="AR131" s="126"/>
      <c r="AS131" s="126"/>
      <c r="AT131" s="126"/>
      <c r="AU131" s="126"/>
      <c r="AV131" s="126"/>
      <c r="AW131" s="126"/>
      <c r="AX131" s="126"/>
    </row>
    <row r="132" spans="1:50" outlineLevel="1" x14ac:dyDescent="0.2">
      <c r="A132" s="127">
        <v>117</v>
      </c>
      <c r="B132" s="131" t="s">
        <v>376</v>
      </c>
      <c r="C132" s="157" t="s">
        <v>377</v>
      </c>
      <c r="D132" s="133" t="s">
        <v>147</v>
      </c>
      <c r="E132" s="135">
        <v>63.61</v>
      </c>
      <c r="F132" s="137">
        <v>0</v>
      </c>
      <c r="G132" s="138">
        <f>ROUND(E132*F132,2)</f>
        <v>0</v>
      </c>
      <c r="H132" s="138">
        <v>1.2099999999999999E-3</v>
      </c>
      <c r="I132" s="138">
        <f>ROUND(E132*H132,5)</f>
        <v>7.6969999999999997E-2</v>
      </c>
      <c r="J132" s="138">
        <v>0</v>
      </c>
      <c r="K132" s="138">
        <f>ROUND(E132*J132,5)</f>
        <v>0</v>
      </c>
      <c r="L132" s="126"/>
      <c r="M132" s="126"/>
      <c r="N132" s="126"/>
      <c r="O132" s="126"/>
      <c r="P132" s="126"/>
      <c r="Q132" s="126"/>
      <c r="R132" s="126"/>
      <c r="S132" s="126"/>
      <c r="T132" s="126"/>
      <c r="U132" s="126" t="s">
        <v>138</v>
      </c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</row>
    <row r="133" spans="1:50" ht="22.5" outlineLevel="1" x14ac:dyDescent="0.2">
      <c r="A133" s="127">
        <v>118</v>
      </c>
      <c r="B133" s="131" t="s">
        <v>378</v>
      </c>
      <c r="C133" s="157" t="s">
        <v>379</v>
      </c>
      <c r="D133" s="133" t="s">
        <v>147</v>
      </c>
      <c r="E133" s="135">
        <v>5.96</v>
      </c>
      <c r="F133" s="137">
        <v>0</v>
      </c>
      <c r="G133" s="138">
        <f>ROUND(E133*F133,2)</f>
        <v>0</v>
      </c>
      <c r="H133" s="138">
        <v>3.0599999999999998E-3</v>
      </c>
      <c r="I133" s="138">
        <f>ROUND(E133*H133,5)</f>
        <v>1.8239999999999999E-2</v>
      </c>
      <c r="J133" s="138">
        <v>0</v>
      </c>
      <c r="K133" s="138">
        <f>ROUND(E133*J133,5)</f>
        <v>0</v>
      </c>
      <c r="L133" s="126"/>
      <c r="M133" s="126"/>
      <c r="N133" s="126"/>
      <c r="O133" s="126"/>
      <c r="P133" s="126"/>
      <c r="Q133" s="126"/>
      <c r="R133" s="126"/>
      <c r="S133" s="126"/>
      <c r="T133" s="126"/>
      <c r="U133" s="126" t="s">
        <v>138</v>
      </c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26"/>
      <c r="AX133" s="126"/>
    </row>
    <row r="134" spans="1:50" x14ac:dyDescent="0.2">
      <c r="A134" s="128" t="s">
        <v>133</v>
      </c>
      <c r="B134" s="132" t="s">
        <v>73</v>
      </c>
      <c r="C134" s="158" t="s">
        <v>74</v>
      </c>
      <c r="D134" s="134"/>
      <c r="E134" s="136"/>
      <c r="F134" s="139"/>
      <c r="G134" s="139">
        <f>SUM(G135:G138)</f>
        <v>0</v>
      </c>
      <c r="H134" s="139"/>
      <c r="I134" s="139">
        <f>SUM(I135:I138)</f>
        <v>3.0769999999999999E-2</v>
      </c>
      <c r="J134" s="139"/>
      <c r="K134" s="139">
        <f>SUM(K135:K138)</f>
        <v>0</v>
      </c>
      <c r="U134" t="s">
        <v>134</v>
      </c>
    </row>
    <row r="135" spans="1:50" outlineLevel="1" x14ac:dyDescent="0.2">
      <c r="A135" s="127">
        <v>119</v>
      </c>
      <c r="B135" s="131" t="s">
        <v>380</v>
      </c>
      <c r="C135" s="157" t="s">
        <v>381</v>
      </c>
      <c r="D135" s="133" t="s">
        <v>147</v>
      </c>
      <c r="E135" s="135">
        <v>69.569999999999993</v>
      </c>
      <c r="F135" s="137">
        <v>0</v>
      </c>
      <c r="G135" s="138">
        <f>ROUND(E135*F135,2)</f>
        <v>0</v>
      </c>
      <c r="H135" s="138">
        <v>4.0000000000000003E-5</v>
      </c>
      <c r="I135" s="138">
        <f>ROUND(E135*H135,5)</f>
        <v>2.7799999999999999E-3</v>
      </c>
      <c r="J135" s="138">
        <v>0</v>
      </c>
      <c r="K135" s="138">
        <f>ROUND(E135*J135,5)</f>
        <v>0</v>
      </c>
      <c r="L135" s="126"/>
      <c r="M135" s="126"/>
      <c r="N135" s="126"/>
      <c r="O135" s="126"/>
      <c r="P135" s="126"/>
      <c r="Q135" s="126"/>
      <c r="R135" s="126"/>
      <c r="S135" s="126"/>
      <c r="T135" s="126"/>
      <c r="U135" s="126" t="s">
        <v>138</v>
      </c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26"/>
      <c r="AX135" s="126"/>
    </row>
    <row r="136" spans="1:50" outlineLevel="1" x14ac:dyDescent="0.2">
      <c r="A136" s="127">
        <v>120</v>
      </c>
      <c r="B136" s="131" t="s">
        <v>382</v>
      </c>
      <c r="C136" s="157" t="s">
        <v>383</v>
      </c>
      <c r="D136" s="133" t="s">
        <v>166</v>
      </c>
      <c r="E136" s="135">
        <v>1</v>
      </c>
      <c r="F136" s="137">
        <v>0</v>
      </c>
      <c r="G136" s="138">
        <f>ROUND(E136*F136,2)</f>
        <v>0</v>
      </c>
      <c r="H136" s="138">
        <v>1.0000000000000001E-5</v>
      </c>
      <c r="I136" s="138">
        <f>ROUND(E136*H136,5)</f>
        <v>1.0000000000000001E-5</v>
      </c>
      <c r="J136" s="138">
        <v>0</v>
      </c>
      <c r="K136" s="138">
        <f>ROUND(E136*J136,5)</f>
        <v>0</v>
      </c>
      <c r="L136" s="126"/>
      <c r="M136" s="126"/>
      <c r="N136" s="126"/>
      <c r="O136" s="126"/>
      <c r="P136" s="126"/>
      <c r="Q136" s="126"/>
      <c r="R136" s="126"/>
      <c r="S136" s="126"/>
      <c r="T136" s="126"/>
      <c r="U136" s="126" t="s">
        <v>138</v>
      </c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6"/>
      <c r="AM136" s="126"/>
      <c r="AN136" s="126"/>
      <c r="AO136" s="126"/>
      <c r="AP136" s="126"/>
      <c r="AQ136" s="126"/>
      <c r="AR136" s="126"/>
      <c r="AS136" s="126"/>
      <c r="AT136" s="126"/>
      <c r="AU136" s="126"/>
      <c r="AV136" s="126"/>
      <c r="AW136" s="126"/>
      <c r="AX136" s="126"/>
    </row>
    <row r="137" spans="1:50" outlineLevel="1" x14ac:dyDescent="0.2">
      <c r="A137" s="127">
        <v>121</v>
      </c>
      <c r="B137" s="131" t="s">
        <v>384</v>
      </c>
      <c r="C137" s="157" t="s">
        <v>385</v>
      </c>
      <c r="D137" s="133" t="s">
        <v>166</v>
      </c>
      <c r="E137" s="135">
        <v>1</v>
      </c>
      <c r="F137" s="137">
        <v>0</v>
      </c>
      <c r="G137" s="138">
        <f>ROUND(E137*F137,2)</f>
        <v>0</v>
      </c>
      <c r="H137" s="138">
        <v>1.55E-2</v>
      </c>
      <c r="I137" s="138">
        <f>ROUND(E137*H137,5)</f>
        <v>1.55E-2</v>
      </c>
      <c r="J137" s="138">
        <v>0</v>
      </c>
      <c r="K137" s="138">
        <f>ROUND(E137*J137,5)</f>
        <v>0</v>
      </c>
      <c r="L137" s="126"/>
      <c r="M137" s="126"/>
      <c r="N137" s="126"/>
      <c r="O137" s="126"/>
      <c r="P137" s="126"/>
      <c r="Q137" s="126"/>
      <c r="R137" s="126"/>
      <c r="S137" s="126"/>
      <c r="T137" s="126"/>
      <c r="U137" s="126" t="s">
        <v>190</v>
      </c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  <c r="AM137" s="126"/>
      <c r="AN137" s="126"/>
      <c r="AO137" s="126"/>
      <c r="AP137" s="126"/>
      <c r="AQ137" s="126"/>
      <c r="AR137" s="126"/>
      <c r="AS137" s="126"/>
      <c r="AT137" s="126"/>
      <c r="AU137" s="126"/>
      <c r="AV137" s="126"/>
      <c r="AW137" s="126"/>
      <c r="AX137" s="126"/>
    </row>
    <row r="138" spans="1:50" outlineLevel="1" x14ac:dyDescent="0.2">
      <c r="A138" s="127">
        <v>122</v>
      </c>
      <c r="B138" s="131" t="s">
        <v>386</v>
      </c>
      <c r="C138" s="157" t="s">
        <v>387</v>
      </c>
      <c r="D138" s="133" t="s">
        <v>224</v>
      </c>
      <c r="E138" s="135">
        <v>1.5</v>
      </c>
      <c r="F138" s="137">
        <v>0</v>
      </c>
      <c r="G138" s="138">
        <f>ROUND(E138*F138,2)</f>
        <v>0</v>
      </c>
      <c r="H138" s="138">
        <v>8.3199999999999993E-3</v>
      </c>
      <c r="I138" s="138">
        <f>ROUND(E138*H138,5)</f>
        <v>1.248E-2</v>
      </c>
      <c r="J138" s="138">
        <v>0</v>
      </c>
      <c r="K138" s="138">
        <f>ROUND(E138*J138,5)</f>
        <v>0</v>
      </c>
      <c r="L138" s="126"/>
      <c r="M138" s="126"/>
      <c r="N138" s="126"/>
      <c r="O138" s="126"/>
      <c r="P138" s="126"/>
      <c r="Q138" s="126"/>
      <c r="R138" s="126"/>
      <c r="S138" s="126"/>
      <c r="T138" s="126"/>
      <c r="U138" s="126" t="s">
        <v>138</v>
      </c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  <c r="AM138" s="126"/>
      <c r="AN138" s="126"/>
      <c r="AO138" s="126"/>
      <c r="AP138" s="126"/>
      <c r="AQ138" s="126"/>
      <c r="AR138" s="126"/>
      <c r="AS138" s="126"/>
      <c r="AT138" s="126"/>
      <c r="AU138" s="126"/>
      <c r="AV138" s="126"/>
      <c r="AW138" s="126"/>
      <c r="AX138" s="126"/>
    </row>
    <row r="139" spans="1:50" x14ac:dyDescent="0.2">
      <c r="A139" s="128" t="s">
        <v>133</v>
      </c>
      <c r="B139" s="132" t="s">
        <v>75</v>
      </c>
      <c r="C139" s="158" t="s">
        <v>76</v>
      </c>
      <c r="D139" s="134"/>
      <c r="E139" s="136"/>
      <c r="F139" s="139"/>
      <c r="G139" s="139">
        <f>SUM(G140:G180)</f>
        <v>0</v>
      </c>
      <c r="H139" s="139"/>
      <c r="I139" s="139">
        <f>SUM(I140:I180)</f>
        <v>8.795E-2</v>
      </c>
      <c r="J139" s="139"/>
      <c r="K139" s="139">
        <f>SUM(K140:K180)</f>
        <v>51.018439999999991</v>
      </c>
      <c r="U139" t="s">
        <v>134</v>
      </c>
    </row>
    <row r="140" spans="1:50" outlineLevel="1" x14ac:dyDescent="0.2">
      <c r="A140" s="127">
        <v>123</v>
      </c>
      <c r="B140" s="131" t="s">
        <v>388</v>
      </c>
      <c r="C140" s="157" t="s">
        <v>389</v>
      </c>
      <c r="D140" s="133" t="s">
        <v>137</v>
      </c>
      <c r="E140" s="135">
        <v>2.9570400000000001</v>
      </c>
      <c r="F140" s="137">
        <v>0</v>
      </c>
      <c r="G140" s="138">
        <f t="shared" ref="G140:G180" si="24">ROUND(E140*F140,2)</f>
        <v>0</v>
      </c>
      <c r="H140" s="138">
        <v>0</v>
      </c>
      <c r="I140" s="138">
        <f t="shared" ref="I140:I180" si="25">ROUND(E140*H140,5)</f>
        <v>0</v>
      </c>
      <c r="J140" s="138">
        <v>2</v>
      </c>
      <c r="K140" s="138">
        <f t="shared" ref="K140:K180" si="26">ROUND(E140*J140,5)</f>
        <v>5.9140800000000002</v>
      </c>
      <c r="L140" s="126"/>
      <c r="M140" s="126"/>
      <c r="N140" s="126"/>
      <c r="O140" s="126"/>
      <c r="P140" s="126"/>
      <c r="Q140" s="126"/>
      <c r="R140" s="126"/>
      <c r="S140" s="126"/>
      <c r="T140" s="126"/>
      <c r="U140" s="126" t="s">
        <v>138</v>
      </c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6"/>
      <c r="AX140" s="126"/>
    </row>
    <row r="141" spans="1:50" outlineLevel="1" x14ac:dyDescent="0.2">
      <c r="A141" s="127">
        <v>124</v>
      </c>
      <c r="B141" s="131" t="s">
        <v>390</v>
      </c>
      <c r="C141" s="157" t="s">
        <v>391</v>
      </c>
      <c r="D141" s="133" t="s">
        <v>137</v>
      </c>
      <c r="E141" s="135">
        <v>14.212403999999999</v>
      </c>
      <c r="F141" s="137">
        <v>0</v>
      </c>
      <c r="G141" s="138">
        <f t="shared" si="24"/>
        <v>0</v>
      </c>
      <c r="H141" s="138">
        <v>1.2800000000000001E-3</v>
      </c>
      <c r="I141" s="138">
        <f t="shared" si="25"/>
        <v>1.8190000000000001E-2</v>
      </c>
      <c r="J141" s="138">
        <v>1.8</v>
      </c>
      <c r="K141" s="138">
        <f t="shared" si="26"/>
        <v>25.582329999999999</v>
      </c>
      <c r="L141" s="126"/>
      <c r="M141" s="126"/>
      <c r="N141" s="126"/>
      <c r="O141" s="126"/>
      <c r="P141" s="126"/>
      <c r="Q141" s="126"/>
      <c r="R141" s="126"/>
      <c r="S141" s="126"/>
      <c r="T141" s="126"/>
      <c r="U141" s="126" t="s">
        <v>138</v>
      </c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  <c r="AI141" s="126"/>
      <c r="AJ141" s="126"/>
      <c r="AK141" s="126"/>
      <c r="AL141" s="126"/>
      <c r="AM141" s="126"/>
      <c r="AN141" s="126"/>
      <c r="AO141" s="126"/>
      <c r="AP141" s="126"/>
      <c r="AQ141" s="126"/>
      <c r="AR141" s="126"/>
      <c r="AS141" s="126"/>
      <c r="AT141" s="126"/>
      <c r="AU141" s="126"/>
      <c r="AV141" s="126"/>
      <c r="AW141" s="126"/>
      <c r="AX141" s="126"/>
    </row>
    <row r="142" spans="1:50" outlineLevel="1" x14ac:dyDescent="0.2">
      <c r="A142" s="127">
        <v>125</v>
      </c>
      <c r="B142" s="131" t="s">
        <v>392</v>
      </c>
      <c r="C142" s="157" t="s">
        <v>393</v>
      </c>
      <c r="D142" s="133" t="s">
        <v>147</v>
      </c>
      <c r="E142" s="135">
        <v>6.8678999999999997</v>
      </c>
      <c r="F142" s="137">
        <v>0</v>
      </c>
      <c r="G142" s="138">
        <f t="shared" si="24"/>
        <v>0</v>
      </c>
      <c r="H142" s="138">
        <v>6.7000000000000002E-4</v>
      </c>
      <c r="I142" s="138">
        <f t="shared" si="25"/>
        <v>4.5999999999999999E-3</v>
      </c>
      <c r="J142" s="138">
        <v>0.184</v>
      </c>
      <c r="K142" s="138">
        <f t="shared" si="26"/>
        <v>1.26369</v>
      </c>
      <c r="L142" s="126"/>
      <c r="M142" s="126"/>
      <c r="N142" s="126"/>
      <c r="O142" s="126"/>
      <c r="P142" s="126"/>
      <c r="Q142" s="126"/>
      <c r="R142" s="126"/>
      <c r="S142" s="126"/>
      <c r="T142" s="126"/>
      <c r="U142" s="126" t="s">
        <v>138</v>
      </c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</row>
    <row r="143" spans="1:50" outlineLevel="1" x14ac:dyDescent="0.2">
      <c r="A143" s="127">
        <v>126</v>
      </c>
      <c r="B143" s="131" t="s">
        <v>394</v>
      </c>
      <c r="C143" s="157" t="s">
        <v>395</v>
      </c>
      <c r="D143" s="133" t="s">
        <v>147</v>
      </c>
      <c r="E143" s="135">
        <v>2.0950000000000002</v>
      </c>
      <c r="F143" s="137">
        <v>0</v>
      </c>
      <c r="G143" s="138">
        <f t="shared" si="24"/>
        <v>0</v>
      </c>
      <c r="H143" s="138">
        <v>0</v>
      </c>
      <c r="I143" s="138">
        <f t="shared" si="25"/>
        <v>0</v>
      </c>
      <c r="J143" s="138">
        <v>0.432</v>
      </c>
      <c r="K143" s="138">
        <f t="shared" si="26"/>
        <v>0.90503999999999996</v>
      </c>
      <c r="L143" s="126"/>
      <c r="M143" s="126"/>
      <c r="N143" s="126"/>
      <c r="O143" s="126"/>
      <c r="P143" s="126"/>
      <c r="Q143" s="126"/>
      <c r="R143" s="126"/>
      <c r="S143" s="126"/>
      <c r="T143" s="126"/>
      <c r="U143" s="126" t="s">
        <v>138</v>
      </c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</row>
    <row r="144" spans="1:50" ht="22.5" outlineLevel="1" x14ac:dyDescent="0.2">
      <c r="A144" s="127">
        <v>127</v>
      </c>
      <c r="B144" s="131" t="s">
        <v>396</v>
      </c>
      <c r="C144" s="157" t="s">
        <v>397</v>
      </c>
      <c r="D144" s="133" t="s">
        <v>137</v>
      </c>
      <c r="E144" s="135">
        <v>3.2934600000000001</v>
      </c>
      <c r="F144" s="137">
        <v>0</v>
      </c>
      <c r="G144" s="138">
        <f t="shared" si="24"/>
        <v>0</v>
      </c>
      <c r="H144" s="138">
        <v>0</v>
      </c>
      <c r="I144" s="138">
        <f t="shared" si="25"/>
        <v>0</v>
      </c>
      <c r="J144" s="138">
        <v>2.2000000000000002</v>
      </c>
      <c r="K144" s="138">
        <f t="shared" si="26"/>
        <v>7.2456100000000001</v>
      </c>
      <c r="L144" s="126"/>
      <c r="M144" s="126"/>
      <c r="N144" s="126"/>
      <c r="O144" s="126"/>
      <c r="P144" s="126"/>
      <c r="Q144" s="126"/>
      <c r="R144" s="126"/>
      <c r="S144" s="126"/>
      <c r="T144" s="126"/>
      <c r="U144" s="126" t="s">
        <v>138</v>
      </c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</row>
    <row r="145" spans="1:50" ht="22.5" outlineLevel="1" x14ac:dyDescent="0.2">
      <c r="A145" s="127">
        <v>128</v>
      </c>
      <c r="B145" s="131" t="s">
        <v>398</v>
      </c>
      <c r="C145" s="157" t="s">
        <v>399</v>
      </c>
      <c r="D145" s="133" t="s">
        <v>137</v>
      </c>
      <c r="E145" s="135">
        <v>0.98514999999999997</v>
      </c>
      <c r="F145" s="137">
        <v>0</v>
      </c>
      <c r="G145" s="138">
        <f t="shared" si="24"/>
        <v>0</v>
      </c>
      <c r="H145" s="138">
        <v>0</v>
      </c>
      <c r="I145" s="138">
        <f t="shared" si="25"/>
        <v>0</v>
      </c>
      <c r="J145" s="138">
        <v>2.2000000000000002</v>
      </c>
      <c r="K145" s="138">
        <f t="shared" si="26"/>
        <v>2.1673300000000002</v>
      </c>
      <c r="L145" s="126"/>
      <c r="M145" s="126"/>
      <c r="N145" s="126"/>
      <c r="O145" s="126"/>
      <c r="P145" s="126"/>
      <c r="Q145" s="126"/>
      <c r="R145" s="126"/>
      <c r="S145" s="126"/>
      <c r="T145" s="126"/>
      <c r="U145" s="126" t="s">
        <v>138</v>
      </c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  <c r="AW145" s="126"/>
      <c r="AX145" s="126"/>
    </row>
    <row r="146" spans="1:50" outlineLevel="1" x14ac:dyDescent="0.2">
      <c r="A146" s="127">
        <v>129</v>
      </c>
      <c r="B146" s="131" t="s">
        <v>400</v>
      </c>
      <c r="C146" s="157" t="s">
        <v>401</v>
      </c>
      <c r="D146" s="133" t="s">
        <v>137</v>
      </c>
      <c r="E146" s="135">
        <v>3.2934600000000001</v>
      </c>
      <c r="F146" s="137">
        <v>0</v>
      </c>
      <c r="G146" s="138">
        <f t="shared" si="24"/>
        <v>0</v>
      </c>
      <c r="H146" s="138">
        <v>0</v>
      </c>
      <c r="I146" s="138">
        <f t="shared" si="25"/>
        <v>0</v>
      </c>
      <c r="J146" s="138">
        <v>0</v>
      </c>
      <c r="K146" s="138">
        <f t="shared" si="26"/>
        <v>0</v>
      </c>
      <c r="L146" s="126"/>
      <c r="M146" s="126"/>
      <c r="N146" s="126"/>
      <c r="O146" s="126"/>
      <c r="P146" s="126"/>
      <c r="Q146" s="126"/>
      <c r="R146" s="126"/>
      <c r="S146" s="126"/>
      <c r="T146" s="126"/>
      <c r="U146" s="126" t="s">
        <v>138</v>
      </c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</row>
    <row r="147" spans="1:50" outlineLevel="1" x14ac:dyDescent="0.2">
      <c r="A147" s="127">
        <v>130</v>
      </c>
      <c r="B147" s="131" t="s">
        <v>402</v>
      </c>
      <c r="C147" s="157" t="s">
        <v>403</v>
      </c>
      <c r="D147" s="133" t="s">
        <v>147</v>
      </c>
      <c r="E147" s="135">
        <v>16.96</v>
      </c>
      <c r="F147" s="137">
        <v>0</v>
      </c>
      <c r="G147" s="138">
        <f t="shared" si="24"/>
        <v>0</v>
      </c>
      <c r="H147" s="138">
        <v>0</v>
      </c>
      <c r="I147" s="138">
        <f t="shared" si="25"/>
        <v>0</v>
      </c>
      <c r="J147" s="138">
        <v>0.09</v>
      </c>
      <c r="K147" s="138">
        <f t="shared" si="26"/>
        <v>1.5264</v>
      </c>
      <c r="L147" s="126"/>
      <c r="M147" s="126"/>
      <c r="N147" s="126"/>
      <c r="O147" s="126"/>
      <c r="P147" s="126"/>
      <c r="Q147" s="126"/>
      <c r="R147" s="126"/>
      <c r="S147" s="126"/>
      <c r="T147" s="126"/>
      <c r="U147" s="126" t="s">
        <v>138</v>
      </c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  <c r="AW147" s="126"/>
      <c r="AX147" s="126"/>
    </row>
    <row r="148" spans="1:50" outlineLevel="1" x14ac:dyDescent="0.2">
      <c r="A148" s="127">
        <v>131</v>
      </c>
      <c r="B148" s="131" t="s">
        <v>404</v>
      </c>
      <c r="C148" s="157" t="s">
        <v>405</v>
      </c>
      <c r="D148" s="133" t="s">
        <v>224</v>
      </c>
      <c r="E148" s="135">
        <v>3.4</v>
      </c>
      <c r="F148" s="137">
        <v>0</v>
      </c>
      <c r="G148" s="138">
        <f t="shared" si="24"/>
        <v>0</v>
      </c>
      <c r="H148" s="138">
        <v>0</v>
      </c>
      <c r="I148" s="138">
        <f t="shared" si="25"/>
        <v>0</v>
      </c>
      <c r="J148" s="138">
        <v>4.0000000000000002E-4</v>
      </c>
      <c r="K148" s="138">
        <f t="shared" si="26"/>
        <v>1.3600000000000001E-3</v>
      </c>
      <c r="L148" s="126"/>
      <c r="M148" s="126"/>
      <c r="N148" s="126"/>
      <c r="O148" s="126"/>
      <c r="P148" s="126"/>
      <c r="Q148" s="126"/>
      <c r="R148" s="126"/>
      <c r="S148" s="126"/>
      <c r="T148" s="126"/>
      <c r="U148" s="126" t="s">
        <v>138</v>
      </c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</row>
    <row r="149" spans="1:50" ht="22.5" outlineLevel="1" x14ac:dyDescent="0.2">
      <c r="A149" s="127">
        <v>132</v>
      </c>
      <c r="B149" s="131" t="s">
        <v>406</v>
      </c>
      <c r="C149" s="157" t="s">
        <v>407</v>
      </c>
      <c r="D149" s="133" t="s">
        <v>147</v>
      </c>
      <c r="E149" s="135">
        <v>1.1000000000000001</v>
      </c>
      <c r="F149" s="137">
        <v>0</v>
      </c>
      <c r="G149" s="138">
        <f t="shared" si="24"/>
        <v>0</v>
      </c>
      <c r="H149" s="138">
        <v>0</v>
      </c>
      <c r="I149" s="138">
        <f t="shared" si="25"/>
        <v>0</v>
      </c>
      <c r="J149" s="138">
        <v>0.02</v>
      </c>
      <c r="K149" s="138">
        <f t="shared" si="26"/>
        <v>2.1999999999999999E-2</v>
      </c>
      <c r="L149" s="126"/>
      <c r="M149" s="126"/>
      <c r="N149" s="126"/>
      <c r="O149" s="126"/>
      <c r="P149" s="126"/>
      <c r="Q149" s="126"/>
      <c r="R149" s="126"/>
      <c r="S149" s="126"/>
      <c r="T149" s="126"/>
      <c r="U149" s="126" t="s">
        <v>138</v>
      </c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</row>
    <row r="150" spans="1:50" outlineLevel="1" x14ac:dyDescent="0.2">
      <c r="A150" s="127">
        <v>133</v>
      </c>
      <c r="B150" s="131" t="s">
        <v>408</v>
      </c>
      <c r="C150" s="157" t="s">
        <v>409</v>
      </c>
      <c r="D150" s="133" t="s">
        <v>166</v>
      </c>
      <c r="E150" s="135">
        <v>2</v>
      </c>
      <c r="F150" s="137">
        <v>0</v>
      </c>
      <c r="G150" s="138">
        <f t="shared" si="24"/>
        <v>0</v>
      </c>
      <c r="H150" s="138">
        <v>0</v>
      </c>
      <c r="I150" s="138">
        <f t="shared" si="25"/>
        <v>0</v>
      </c>
      <c r="J150" s="138">
        <v>0</v>
      </c>
      <c r="K150" s="138">
        <f t="shared" si="26"/>
        <v>0</v>
      </c>
      <c r="L150" s="126"/>
      <c r="M150" s="126"/>
      <c r="N150" s="126"/>
      <c r="O150" s="126"/>
      <c r="P150" s="126"/>
      <c r="Q150" s="126"/>
      <c r="R150" s="126"/>
      <c r="S150" s="126"/>
      <c r="T150" s="126"/>
      <c r="U150" s="126" t="s">
        <v>138</v>
      </c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  <c r="AM150" s="126"/>
      <c r="AN150" s="126"/>
      <c r="AO150" s="126"/>
      <c r="AP150" s="126"/>
      <c r="AQ150" s="126"/>
      <c r="AR150" s="126"/>
      <c r="AS150" s="126"/>
      <c r="AT150" s="126"/>
      <c r="AU150" s="126"/>
      <c r="AV150" s="126"/>
      <c r="AW150" s="126"/>
      <c r="AX150" s="126"/>
    </row>
    <row r="151" spans="1:50" outlineLevel="1" x14ac:dyDescent="0.2">
      <c r="A151" s="127">
        <v>134</v>
      </c>
      <c r="B151" s="131" t="s">
        <v>410</v>
      </c>
      <c r="C151" s="157" t="s">
        <v>411</v>
      </c>
      <c r="D151" s="133" t="s">
        <v>166</v>
      </c>
      <c r="E151" s="135">
        <v>3</v>
      </c>
      <c r="F151" s="137">
        <v>0</v>
      </c>
      <c r="G151" s="138">
        <f t="shared" si="24"/>
        <v>0</v>
      </c>
      <c r="H151" s="138">
        <v>0</v>
      </c>
      <c r="I151" s="138">
        <f t="shared" si="25"/>
        <v>0</v>
      </c>
      <c r="J151" s="138">
        <v>0</v>
      </c>
      <c r="K151" s="138">
        <f t="shared" si="26"/>
        <v>0</v>
      </c>
      <c r="L151" s="126"/>
      <c r="M151" s="126"/>
      <c r="N151" s="126"/>
      <c r="O151" s="126"/>
      <c r="P151" s="126"/>
      <c r="Q151" s="126"/>
      <c r="R151" s="126"/>
      <c r="S151" s="126"/>
      <c r="T151" s="126"/>
      <c r="U151" s="126" t="s">
        <v>138</v>
      </c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  <c r="AF151" s="126"/>
      <c r="AG151" s="126"/>
      <c r="AH151" s="126"/>
      <c r="AI151" s="126"/>
      <c r="AJ151" s="126"/>
      <c r="AK151" s="126"/>
      <c r="AL151" s="126"/>
      <c r="AM151" s="126"/>
      <c r="AN151" s="126"/>
      <c r="AO151" s="126"/>
      <c r="AP151" s="126"/>
      <c r="AQ151" s="126"/>
      <c r="AR151" s="126"/>
      <c r="AS151" s="126"/>
      <c r="AT151" s="126"/>
      <c r="AU151" s="126"/>
      <c r="AV151" s="126"/>
      <c r="AW151" s="126"/>
      <c r="AX151" s="126"/>
    </row>
    <row r="152" spans="1:50" outlineLevel="1" x14ac:dyDescent="0.2">
      <c r="A152" s="127">
        <v>135</v>
      </c>
      <c r="B152" s="131" t="s">
        <v>412</v>
      </c>
      <c r="C152" s="157" t="s">
        <v>413</v>
      </c>
      <c r="D152" s="133" t="s">
        <v>147</v>
      </c>
      <c r="E152" s="135">
        <v>1.5668</v>
      </c>
      <c r="F152" s="137">
        <v>0</v>
      </c>
      <c r="G152" s="138">
        <f t="shared" si="24"/>
        <v>0</v>
      </c>
      <c r="H152" s="138">
        <v>2.1900000000000001E-3</v>
      </c>
      <c r="I152" s="138">
        <f t="shared" si="25"/>
        <v>3.4299999999999999E-3</v>
      </c>
      <c r="J152" s="138">
        <v>7.4999999999999997E-2</v>
      </c>
      <c r="K152" s="138">
        <f t="shared" si="26"/>
        <v>0.11751</v>
      </c>
      <c r="L152" s="126"/>
      <c r="M152" s="126"/>
      <c r="N152" s="126"/>
      <c r="O152" s="126"/>
      <c r="P152" s="126"/>
      <c r="Q152" s="126"/>
      <c r="R152" s="126"/>
      <c r="S152" s="126"/>
      <c r="T152" s="126"/>
      <c r="U152" s="126" t="s">
        <v>138</v>
      </c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  <c r="AM152" s="126"/>
      <c r="AN152" s="126"/>
      <c r="AO152" s="126"/>
      <c r="AP152" s="126"/>
      <c r="AQ152" s="126"/>
      <c r="AR152" s="126"/>
      <c r="AS152" s="126"/>
      <c r="AT152" s="126"/>
      <c r="AU152" s="126"/>
      <c r="AV152" s="126"/>
      <c r="AW152" s="126"/>
      <c r="AX152" s="126"/>
    </row>
    <row r="153" spans="1:50" outlineLevel="1" x14ac:dyDescent="0.2">
      <c r="A153" s="127">
        <v>136</v>
      </c>
      <c r="B153" s="131" t="s">
        <v>414</v>
      </c>
      <c r="C153" s="157" t="s">
        <v>415</v>
      </c>
      <c r="D153" s="133" t="s">
        <v>147</v>
      </c>
      <c r="E153" s="135">
        <v>5.05</v>
      </c>
      <c r="F153" s="137">
        <v>0</v>
      </c>
      <c r="G153" s="138">
        <f t="shared" si="24"/>
        <v>0</v>
      </c>
      <c r="H153" s="138">
        <v>1.17E-3</v>
      </c>
      <c r="I153" s="138">
        <f t="shared" si="25"/>
        <v>5.9100000000000003E-3</v>
      </c>
      <c r="J153" s="138">
        <v>8.7999999999999995E-2</v>
      </c>
      <c r="K153" s="138">
        <f t="shared" si="26"/>
        <v>0.44440000000000002</v>
      </c>
      <c r="L153" s="126"/>
      <c r="M153" s="126"/>
      <c r="N153" s="126"/>
      <c r="O153" s="126"/>
      <c r="P153" s="126"/>
      <c r="Q153" s="126"/>
      <c r="R153" s="126"/>
      <c r="S153" s="126"/>
      <c r="T153" s="126"/>
      <c r="U153" s="126" t="s">
        <v>138</v>
      </c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6"/>
      <c r="AK153" s="126"/>
      <c r="AL153" s="126"/>
      <c r="AM153" s="126"/>
      <c r="AN153" s="126"/>
      <c r="AO153" s="126"/>
      <c r="AP153" s="126"/>
      <c r="AQ153" s="126"/>
      <c r="AR153" s="126"/>
      <c r="AS153" s="126"/>
      <c r="AT153" s="126"/>
      <c r="AU153" s="126"/>
      <c r="AV153" s="126"/>
      <c r="AW153" s="126"/>
      <c r="AX153" s="126"/>
    </row>
    <row r="154" spans="1:50" outlineLevel="1" x14ac:dyDescent="0.2">
      <c r="A154" s="127">
        <v>137</v>
      </c>
      <c r="B154" s="131" t="s">
        <v>416</v>
      </c>
      <c r="C154" s="157" t="s">
        <v>417</v>
      </c>
      <c r="D154" s="133" t="s">
        <v>224</v>
      </c>
      <c r="E154" s="135">
        <v>0.88</v>
      </c>
      <c r="F154" s="137">
        <v>0</v>
      </c>
      <c r="G154" s="138">
        <f t="shared" si="24"/>
        <v>0</v>
      </c>
      <c r="H154" s="138">
        <v>0</v>
      </c>
      <c r="I154" s="138">
        <f t="shared" si="25"/>
        <v>0</v>
      </c>
      <c r="J154" s="138">
        <v>1.1129999999999999E-2</v>
      </c>
      <c r="K154" s="138">
        <f t="shared" si="26"/>
        <v>9.7900000000000001E-3</v>
      </c>
      <c r="L154" s="126"/>
      <c r="M154" s="126"/>
      <c r="N154" s="126"/>
      <c r="O154" s="126"/>
      <c r="P154" s="126"/>
      <c r="Q154" s="126"/>
      <c r="R154" s="126"/>
      <c r="S154" s="126"/>
      <c r="T154" s="126"/>
      <c r="U154" s="126" t="s">
        <v>138</v>
      </c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6"/>
      <c r="AN154" s="126"/>
      <c r="AO154" s="126"/>
      <c r="AP154" s="126"/>
      <c r="AQ154" s="126"/>
      <c r="AR154" s="126"/>
      <c r="AS154" s="126"/>
      <c r="AT154" s="126"/>
      <c r="AU154" s="126"/>
      <c r="AV154" s="126"/>
      <c r="AW154" s="126"/>
      <c r="AX154" s="126"/>
    </row>
    <row r="155" spans="1:50" outlineLevel="1" x14ac:dyDescent="0.2">
      <c r="A155" s="127">
        <v>138</v>
      </c>
      <c r="B155" s="131" t="s">
        <v>418</v>
      </c>
      <c r="C155" s="157" t="s">
        <v>419</v>
      </c>
      <c r="D155" s="133" t="s">
        <v>224</v>
      </c>
      <c r="E155" s="135">
        <v>21.05</v>
      </c>
      <c r="F155" s="137">
        <v>0</v>
      </c>
      <c r="G155" s="138">
        <f t="shared" si="24"/>
        <v>0</v>
      </c>
      <c r="H155" s="138">
        <v>0</v>
      </c>
      <c r="I155" s="138">
        <f t="shared" si="25"/>
        <v>0</v>
      </c>
      <c r="J155" s="138">
        <v>8.0000000000000007E-5</v>
      </c>
      <c r="K155" s="138">
        <f t="shared" si="26"/>
        <v>1.6800000000000001E-3</v>
      </c>
      <c r="L155" s="126"/>
      <c r="M155" s="126"/>
      <c r="N155" s="126"/>
      <c r="O155" s="126"/>
      <c r="P155" s="126"/>
      <c r="Q155" s="126"/>
      <c r="R155" s="126"/>
      <c r="S155" s="126"/>
      <c r="T155" s="126"/>
      <c r="U155" s="126" t="s">
        <v>138</v>
      </c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  <c r="AN155" s="126"/>
      <c r="AO155" s="126"/>
      <c r="AP155" s="126"/>
      <c r="AQ155" s="126"/>
      <c r="AR155" s="126"/>
      <c r="AS155" s="126"/>
      <c r="AT155" s="126"/>
      <c r="AU155" s="126"/>
      <c r="AV155" s="126"/>
      <c r="AW155" s="126"/>
      <c r="AX155" s="126"/>
    </row>
    <row r="156" spans="1:50" ht="22.5" outlineLevel="1" x14ac:dyDescent="0.2">
      <c r="A156" s="127">
        <v>139</v>
      </c>
      <c r="B156" s="131" t="s">
        <v>420</v>
      </c>
      <c r="C156" s="157" t="s">
        <v>421</v>
      </c>
      <c r="D156" s="133" t="s">
        <v>147</v>
      </c>
      <c r="E156" s="135">
        <v>15.86</v>
      </c>
      <c r="F156" s="137">
        <v>0</v>
      </c>
      <c r="G156" s="138">
        <f t="shared" si="24"/>
        <v>0</v>
      </c>
      <c r="H156" s="138">
        <v>0</v>
      </c>
      <c r="I156" s="138">
        <f t="shared" si="25"/>
        <v>0</v>
      </c>
      <c r="J156" s="138">
        <v>1E-3</v>
      </c>
      <c r="K156" s="138">
        <f t="shared" si="26"/>
        <v>1.5859999999999999E-2</v>
      </c>
      <c r="L156" s="126"/>
      <c r="M156" s="126"/>
      <c r="N156" s="126"/>
      <c r="O156" s="126"/>
      <c r="P156" s="126"/>
      <c r="Q156" s="126"/>
      <c r="R156" s="126"/>
      <c r="S156" s="126"/>
      <c r="T156" s="126"/>
      <c r="U156" s="126" t="s">
        <v>138</v>
      </c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26"/>
      <c r="AX156" s="126"/>
    </row>
    <row r="157" spans="1:50" outlineLevel="1" x14ac:dyDescent="0.2">
      <c r="A157" s="127">
        <v>140</v>
      </c>
      <c r="B157" s="131" t="s">
        <v>422</v>
      </c>
      <c r="C157" s="157" t="s">
        <v>423</v>
      </c>
      <c r="D157" s="133" t="s">
        <v>147</v>
      </c>
      <c r="E157" s="135">
        <v>16.96</v>
      </c>
      <c r="F157" s="137">
        <v>0</v>
      </c>
      <c r="G157" s="138">
        <f t="shared" si="24"/>
        <v>0</v>
      </c>
      <c r="H157" s="138">
        <v>0</v>
      </c>
      <c r="I157" s="138">
        <f t="shared" si="25"/>
        <v>0</v>
      </c>
      <c r="J157" s="138">
        <v>8.0000000000000002E-3</v>
      </c>
      <c r="K157" s="138">
        <f t="shared" si="26"/>
        <v>0.13568</v>
      </c>
      <c r="L157" s="126"/>
      <c r="M157" s="126"/>
      <c r="N157" s="126"/>
      <c r="O157" s="126"/>
      <c r="P157" s="126"/>
      <c r="Q157" s="126"/>
      <c r="R157" s="126"/>
      <c r="S157" s="126"/>
      <c r="T157" s="126"/>
      <c r="U157" s="126" t="s">
        <v>138</v>
      </c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  <c r="AF157" s="126"/>
      <c r="AG157" s="126"/>
      <c r="AH157" s="126"/>
      <c r="AI157" s="126"/>
      <c r="AJ157" s="126"/>
      <c r="AK157" s="126"/>
      <c r="AL157" s="126"/>
      <c r="AM157" s="126"/>
      <c r="AN157" s="126"/>
      <c r="AO157" s="126"/>
      <c r="AP157" s="126"/>
      <c r="AQ157" s="126"/>
      <c r="AR157" s="126"/>
      <c r="AS157" s="126"/>
      <c r="AT157" s="126"/>
      <c r="AU157" s="126"/>
      <c r="AV157" s="126"/>
      <c r="AW157" s="126"/>
      <c r="AX157" s="126"/>
    </row>
    <row r="158" spans="1:50" outlineLevel="1" x14ac:dyDescent="0.2">
      <c r="A158" s="127">
        <v>141</v>
      </c>
      <c r="B158" s="131" t="s">
        <v>424</v>
      </c>
      <c r="C158" s="157" t="s">
        <v>425</v>
      </c>
      <c r="D158" s="133" t="s">
        <v>147</v>
      </c>
      <c r="E158" s="135">
        <v>16.96</v>
      </c>
      <c r="F158" s="137">
        <v>0</v>
      </c>
      <c r="G158" s="138">
        <f t="shared" si="24"/>
        <v>0</v>
      </c>
      <c r="H158" s="138">
        <v>0</v>
      </c>
      <c r="I158" s="138">
        <f t="shared" si="25"/>
        <v>0</v>
      </c>
      <c r="J158" s="138">
        <v>2.4649999999999998E-2</v>
      </c>
      <c r="K158" s="138">
        <f t="shared" si="26"/>
        <v>0.41805999999999999</v>
      </c>
      <c r="L158" s="126"/>
      <c r="M158" s="126"/>
      <c r="N158" s="126"/>
      <c r="O158" s="126"/>
      <c r="P158" s="126"/>
      <c r="Q158" s="126"/>
      <c r="R158" s="126"/>
      <c r="S158" s="126"/>
      <c r="T158" s="126"/>
      <c r="U158" s="126" t="s">
        <v>138</v>
      </c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  <c r="AL158" s="126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126"/>
      <c r="AW158" s="126"/>
      <c r="AX158" s="126"/>
    </row>
    <row r="159" spans="1:50" outlineLevel="1" x14ac:dyDescent="0.2">
      <c r="A159" s="127">
        <v>142</v>
      </c>
      <c r="B159" s="131" t="s">
        <v>426</v>
      </c>
      <c r="C159" s="157" t="s">
        <v>427</v>
      </c>
      <c r="D159" s="133" t="s">
        <v>428</v>
      </c>
      <c r="E159" s="135">
        <v>1</v>
      </c>
      <c r="F159" s="137">
        <v>0</v>
      </c>
      <c r="G159" s="138">
        <f t="shared" si="24"/>
        <v>0</v>
      </c>
      <c r="H159" s="138">
        <v>0</v>
      </c>
      <c r="I159" s="138">
        <f t="shared" si="25"/>
        <v>0</v>
      </c>
      <c r="J159" s="138">
        <v>1.933E-2</v>
      </c>
      <c r="K159" s="138">
        <f t="shared" si="26"/>
        <v>1.933E-2</v>
      </c>
      <c r="L159" s="126"/>
      <c r="M159" s="126"/>
      <c r="N159" s="126"/>
      <c r="O159" s="126"/>
      <c r="P159" s="126"/>
      <c r="Q159" s="126"/>
      <c r="R159" s="126"/>
      <c r="S159" s="126"/>
      <c r="T159" s="126"/>
      <c r="U159" s="126" t="s">
        <v>138</v>
      </c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</row>
    <row r="160" spans="1:50" outlineLevel="1" x14ac:dyDescent="0.2">
      <c r="A160" s="127">
        <v>143</v>
      </c>
      <c r="B160" s="131" t="s">
        <v>429</v>
      </c>
      <c r="C160" s="157" t="s">
        <v>430</v>
      </c>
      <c r="D160" s="133" t="s">
        <v>166</v>
      </c>
      <c r="E160" s="135">
        <v>1</v>
      </c>
      <c r="F160" s="137">
        <v>0</v>
      </c>
      <c r="G160" s="138">
        <f t="shared" si="24"/>
        <v>0</v>
      </c>
      <c r="H160" s="138">
        <v>0</v>
      </c>
      <c r="I160" s="138">
        <f t="shared" si="25"/>
        <v>0</v>
      </c>
      <c r="J160" s="138">
        <v>0.13100000000000001</v>
      </c>
      <c r="K160" s="138">
        <f t="shared" si="26"/>
        <v>0.13100000000000001</v>
      </c>
      <c r="L160" s="126"/>
      <c r="M160" s="126"/>
      <c r="N160" s="126"/>
      <c r="O160" s="126"/>
      <c r="P160" s="126"/>
      <c r="Q160" s="126"/>
      <c r="R160" s="126"/>
      <c r="S160" s="126"/>
      <c r="T160" s="126"/>
      <c r="U160" s="126" t="s">
        <v>138</v>
      </c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  <c r="AU160" s="126"/>
      <c r="AV160" s="126"/>
      <c r="AW160" s="126"/>
      <c r="AX160" s="126"/>
    </row>
    <row r="161" spans="1:50" outlineLevel="1" x14ac:dyDescent="0.2">
      <c r="A161" s="127">
        <v>144</v>
      </c>
      <c r="B161" s="131" t="s">
        <v>431</v>
      </c>
      <c r="C161" s="157" t="s">
        <v>432</v>
      </c>
      <c r="D161" s="133" t="s">
        <v>224</v>
      </c>
      <c r="E161" s="135">
        <v>58.034999999999997</v>
      </c>
      <c r="F161" s="137">
        <v>0</v>
      </c>
      <c r="G161" s="138">
        <f t="shared" si="24"/>
        <v>0</v>
      </c>
      <c r="H161" s="138">
        <v>0</v>
      </c>
      <c r="I161" s="138">
        <f t="shared" si="25"/>
        <v>0</v>
      </c>
      <c r="J161" s="138">
        <v>1.4E-2</v>
      </c>
      <c r="K161" s="138">
        <f t="shared" si="26"/>
        <v>0.81249000000000005</v>
      </c>
      <c r="L161" s="126"/>
      <c r="M161" s="126"/>
      <c r="N161" s="126"/>
      <c r="O161" s="126"/>
      <c r="P161" s="126"/>
      <c r="Q161" s="126"/>
      <c r="R161" s="126"/>
      <c r="S161" s="126"/>
      <c r="T161" s="126"/>
      <c r="U161" s="126" t="s">
        <v>138</v>
      </c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</row>
    <row r="162" spans="1:50" outlineLevel="1" x14ac:dyDescent="0.2">
      <c r="A162" s="127">
        <v>145</v>
      </c>
      <c r="B162" s="131" t="s">
        <v>433</v>
      </c>
      <c r="C162" s="157" t="s">
        <v>434</v>
      </c>
      <c r="D162" s="133" t="s">
        <v>147</v>
      </c>
      <c r="E162" s="135">
        <v>29.420549999999999</v>
      </c>
      <c r="F162" s="137">
        <v>0</v>
      </c>
      <c r="G162" s="138">
        <f t="shared" si="24"/>
        <v>0</v>
      </c>
      <c r="H162" s="138">
        <v>0</v>
      </c>
      <c r="I162" s="138">
        <f t="shared" si="25"/>
        <v>0</v>
      </c>
      <c r="J162" s="138">
        <v>5.0000000000000001E-3</v>
      </c>
      <c r="K162" s="138">
        <f t="shared" si="26"/>
        <v>0.14710000000000001</v>
      </c>
      <c r="L162" s="126"/>
      <c r="M162" s="126"/>
      <c r="N162" s="126"/>
      <c r="O162" s="126"/>
      <c r="P162" s="126"/>
      <c r="Q162" s="126"/>
      <c r="R162" s="126"/>
      <c r="S162" s="126"/>
      <c r="T162" s="126"/>
      <c r="U162" s="126" t="s">
        <v>138</v>
      </c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26"/>
      <c r="AN162" s="126"/>
      <c r="AO162" s="126"/>
      <c r="AP162" s="126"/>
      <c r="AQ162" s="126"/>
      <c r="AR162" s="126"/>
      <c r="AS162" s="126"/>
      <c r="AT162" s="126"/>
      <c r="AU162" s="126"/>
      <c r="AV162" s="126"/>
      <c r="AW162" s="126"/>
      <c r="AX162" s="126"/>
    </row>
    <row r="163" spans="1:50" ht="22.5" outlineLevel="1" x14ac:dyDescent="0.2">
      <c r="A163" s="127">
        <v>146</v>
      </c>
      <c r="B163" s="131" t="s">
        <v>435</v>
      </c>
      <c r="C163" s="157" t="s">
        <v>436</v>
      </c>
      <c r="D163" s="133" t="s">
        <v>147</v>
      </c>
      <c r="E163" s="135">
        <v>29.420549999999999</v>
      </c>
      <c r="F163" s="137">
        <v>0</v>
      </c>
      <c r="G163" s="138">
        <f t="shared" si="24"/>
        <v>0</v>
      </c>
      <c r="H163" s="138">
        <v>0</v>
      </c>
      <c r="I163" s="138">
        <f t="shared" si="25"/>
        <v>0</v>
      </c>
      <c r="J163" s="138">
        <v>1.2999999999999999E-2</v>
      </c>
      <c r="K163" s="138">
        <f t="shared" si="26"/>
        <v>0.38246999999999998</v>
      </c>
      <c r="L163" s="126"/>
      <c r="M163" s="126"/>
      <c r="N163" s="126"/>
      <c r="O163" s="126"/>
      <c r="P163" s="126"/>
      <c r="Q163" s="126"/>
      <c r="R163" s="126"/>
      <c r="S163" s="126"/>
      <c r="T163" s="126"/>
      <c r="U163" s="126" t="s">
        <v>138</v>
      </c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6"/>
      <c r="AM163" s="126"/>
      <c r="AN163" s="126"/>
      <c r="AO163" s="126"/>
      <c r="AP163" s="126"/>
      <c r="AQ163" s="126"/>
      <c r="AR163" s="126"/>
      <c r="AS163" s="126"/>
      <c r="AT163" s="126"/>
      <c r="AU163" s="126"/>
      <c r="AV163" s="126"/>
      <c r="AW163" s="126"/>
      <c r="AX163" s="126"/>
    </row>
    <row r="164" spans="1:50" outlineLevel="1" x14ac:dyDescent="0.2">
      <c r="A164" s="127">
        <v>147</v>
      </c>
      <c r="B164" s="131" t="s">
        <v>437</v>
      </c>
      <c r="C164" s="157" t="s">
        <v>438</v>
      </c>
      <c r="D164" s="133" t="s">
        <v>147</v>
      </c>
      <c r="E164" s="135">
        <v>29.420549999999999</v>
      </c>
      <c r="F164" s="137">
        <v>0</v>
      </c>
      <c r="G164" s="138">
        <f t="shared" si="24"/>
        <v>0</v>
      </c>
      <c r="H164" s="138">
        <v>0</v>
      </c>
      <c r="I164" s="138">
        <f t="shared" si="25"/>
        <v>0</v>
      </c>
      <c r="J164" s="138">
        <v>1.8000000000000001E-4</v>
      </c>
      <c r="K164" s="138">
        <f t="shared" si="26"/>
        <v>5.3E-3</v>
      </c>
      <c r="L164" s="126"/>
      <c r="M164" s="126"/>
      <c r="N164" s="126"/>
      <c r="O164" s="126"/>
      <c r="P164" s="126"/>
      <c r="Q164" s="126"/>
      <c r="R164" s="126"/>
      <c r="S164" s="126"/>
      <c r="T164" s="126"/>
      <c r="U164" s="126" t="s">
        <v>138</v>
      </c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26"/>
      <c r="AX164" s="126"/>
    </row>
    <row r="165" spans="1:50" ht="22.5" outlineLevel="1" x14ac:dyDescent="0.2">
      <c r="A165" s="127">
        <v>148</v>
      </c>
      <c r="B165" s="131" t="s">
        <v>439</v>
      </c>
      <c r="C165" s="157" t="s">
        <v>440</v>
      </c>
      <c r="D165" s="133" t="s">
        <v>224</v>
      </c>
      <c r="E165" s="135">
        <v>5.13</v>
      </c>
      <c r="F165" s="137">
        <v>0</v>
      </c>
      <c r="G165" s="138">
        <f t="shared" si="24"/>
        <v>0</v>
      </c>
      <c r="H165" s="138">
        <v>0</v>
      </c>
      <c r="I165" s="138">
        <f t="shared" si="25"/>
        <v>0</v>
      </c>
      <c r="J165" s="138">
        <v>3.3600000000000001E-3</v>
      </c>
      <c r="K165" s="138">
        <f t="shared" si="26"/>
        <v>1.7239999999999998E-2</v>
      </c>
      <c r="L165" s="126"/>
      <c r="M165" s="126"/>
      <c r="N165" s="126"/>
      <c r="O165" s="126"/>
      <c r="P165" s="126"/>
      <c r="Q165" s="126"/>
      <c r="R165" s="126"/>
      <c r="S165" s="126"/>
      <c r="T165" s="126"/>
      <c r="U165" s="126" t="s">
        <v>138</v>
      </c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  <c r="AW165" s="126"/>
      <c r="AX165" s="126"/>
    </row>
    <row r="166" spans="1:50" outlineLevel="1" x14ac:dyDescent="0.2">
      <c r="A166" s="127">
        <v>149</v>
      </c>
      <c r="B166" s="131" t="s">
        <v>441</v>
      </c>
      <c r="C166" s="157" t="s">
        <v>442</v>
      </c>
      <c r="D166" s="133" t="s">
        <v>224</v>
      </c>
      <c r="E166" s="135">
        <v>3</v>
      </c>
      <c r="F166" s="137">
        <v>0</v>
      </c>
      <c r="G166" s="138">
        <f t="shared" si="24"/>
        <v>0</v>
      </c>
      <c r="H166" s="138">
        <v>0</v>
      </c>
      <c r="I166" s="138">
        <f t="shared" si="25"/>
        <v>0</v>
      </c>
      <c r="J166" s="138">
        <v>2.2599999999999999E-3</v>
      </c>
      <c r="K166" s="138">
        <f t="shared" si="26"/>
        <v>6.7799999999999996E-3</v>
      </c>
      <c r="L166" s="126"/>
      <c r="M166" s="126"/>
      <c r="N166" s="126"/>
      <c r="O166" s="126"/>
      <c r="P166" s="126"/>
      <c r="Q166" s="126"/>
      <c r="R166" s="126"/>
      <c r="S166" s="126"/>
      <c r="T166" s="126"/>
      <c r="U166" s="126" t="s">
        <v>138</v>
      </c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N166" s="126"/>
      <c r="AO166" s="126"/>
      <c r="AP166" s="126"/>
      <c r="AQ166" s="126"/>
      <c r="AR166" s="126"/>
      <c r="AS166" s="126"/>
      <c r="AT166" s="126"/>
      <c r="AU166" s="126"/>
      <c r="AV166" s="126"/>
      <c r="AW166" s="126"/>
      <c r="AX166" s="126"/>
    </row>
    <row r="167" spans="1:50" outlineLevel="1" x14ac:dyDescent="0.2">
      <c r="A167" s="127">
        <v>150</v>
      </c>
      <c r="B167" s="131" t="s">
        <v>443</v>
      </c>
      <c r="C167" s="157" t="s">
        <v>444</v>
      </c>
      <c r="D167" s="133" t="s">
        <v>224</v>
      </c>
      <c r="E167" s="135">
        <v>5.13</v>
      </c>
      <c r="F167" s="137">
        <v>0</v>
      </c>
      <c r="G167" s="138">
        <f t="shared" si="24"/>
        <v>0</v>
      </c>
      <c r="H167" s="138">
        <v>0</v>
      </c>
      <c r="I167" s="138">
        <f t="shared" si="25"/>
        <v>0</v>
      </c>
      <c r="J167" s="138">
        <v>2.0500000000000002E-3</v>
      </c>
      <c r="K167" s="138">
        <f t="shared" si="26"/>
        <v>1.052E-2</v>
      </c>
      <c r="L167" s="126"/>
      <c r="M167" s="126"/>
      <c r="N167" s="126"/>
      <c r="O167" s="126"/>
      <c r="P167" s="126"/>
      <c r="Q167" s="126"/>
      <c r="R167" s="126"/>
      <c r="S167" s="126"/>
      <c r="T167" s="126"/>
      <c r="U167" s="126" t="s">
        <v>138</v>
      </c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6"/>
      <c r="AM167" s="126"/>
      <c r="AN167" s="126"/>
      <c r="AO167" s="126"/>
      <c r="AP167" s="126"/>
      <c r="AQ167" s="126"/>
      <c r="AR167" s="126"/>
      <c r="AS167" s="126"/>
      <c r="AT167" s="126"/>
      <c r="AU167" s="126"/>
      <c r="AV167" s="126"/>
      <c r="AW167" s="126"/>
      <c r="AX167" s="126"/>
    </row>
    <row r="168" spans="1:50" outlineLevel="1" x14ac:dyDescent="0.2">
      <c r="A168" s="127">
        <v>151</v>
      </c>
      <c r="B168" s="131" t="s">
        <v>445</v>
      </c>
      <c r="C168" s="157" t="s">
        <v>446</v>
      </c>
      <c r="D168" s="133" t="s">
        <v>224</v>
      </c>
      <c r="E168" s="135">
        <v>10.199999999999999</v>
      </c>
      <c r="F168" s="137">
        <v>0</v>
      </c>
      <c r="G168" s="138">
        <f t="shared" si="24"/>
        <v>0</v>
      </c>
      <c r="H168" s="138">
        <v>0</v>
      </c>
      <c r="I168" s="138">
        <f t="shared" si="25"/>
        <v>0</v>
      </c>
      <c r="J168" s="138">
        <v>1.92E-3</v>
      </c>
      <c r="K168" s="138">
        <f t="shared" si="26"/>
        <v>1.958E-2</v>
      </c>
      <c r="L168" s="126"/>
      <c r="M168" s="126"/>
      <c r="N168" s="126"/>
      <c r="O168" s="126"/>
      <c r="P168" s="126"/>
      <c r="Q168" s="126"/>
      <c r="R168" s="126"/>
      <c r="S168" s="126"/>
      <c r="T168" s="126"/>
      <c r="U168" s="126" t="s">
        <v>138</v>
      </c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  <c r="AF168" s="126"/>
      <c r="AG168" s="126"/>
      <c r="AH168" s="126"/>
      <c r="AI168" s="126"/>
      <c r="AJ168" s="126"/>
      <c r="AK168" s="126"/>
      <c r="AL168" s="126"/>
      <c r="AM168" s="126"/>
      <c r="AN168" s="126"/>
      <c r="AO168" s="126"/>
      <c r="AP168" s="126"/>
      <c r="AQ168" s="126"/>
      <c r="AR168" s="126"/>
      <c r="AS168" s="126"/>
      <c r="AT168" s="126"/>
      <c r="AU168" s="126"/>
      <c r="AV168" s="126"/>
      <c r="AW168" s="126"/>
      <c r="AX168" s="126"/>
    </row>
    <row r="169" spans="1:50" outlineLevel="1" x14ac:dyDescent="0.2">
      <c r="A169" s="127">
        <v>152</v>
      </c>
      <c r="B169" s="131" t="s">
        <v>447</v>
      </c>
      <c r="C169" s="157" t="s">
        <v>448</v>
      </c>
      <c r="D169" s="133" t="s">
        <v>147</v>
      </c>
      <c r="E169" s="135">
        <v>36.5</v>
      </c>
      <c r="F169" s="137">
        <v>0</v>
      </c>
      <c r="G169" s="138">
        <f t="shared" si="24"/>
        <v>0</v>
      </c>
      <c r="H169" s="138">
        <v>0</v>
      </c>
      <c r="I169" s="138">
        <f t="shared" si="25"/>
        <v>0</v>
      </c>
      <c r="J169" s="138">
        <v>5.8999999999999997E-2</v>
      </c>
      <c r="K169" s="138">
        <f t="shared" si="26"/>
        <v>2.1535000000000002</v>
      </c>
      <c r="L169" s="126"/>
      <c r="M169" s="126"/>
      <c r="N169" s="126"/>
      <c r="O169" s="126"/>
      <c r="P169" s="126"/>
      <c r="Q169" s="126"/>
      <c r="R169" s="126"/>
      <c r="S169" s="126"/>
      <c r="T169" s="126"/>
      <c r="U169" s="126" t="s">
        <v>138</v>
      </c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6"/>
      <c r="AG169" s="126"/>
      <c r="AH169" s="126"/>
      <c r="AI169" s="126"/>
      <c r="AJ169" s="126"/>
      <c r="AK169" s="126"/>
      <c r="AL169" s="126"/>
      <c r="AM169" s="126"/>
      <c r="AN169" s="126"/>
      <c r="AO169" s="126"/>
      <c r="AP169" s="126"/>
      <c r="AQ169" s="126"/>
      <c r="AR169" s="126"/>
      <c r="AS169" s="126"/>
      <c r="AT169" s="126"/>
      <c r="AU169" s="126"/>
      <c r="AV169" s="126"/>
      <c r="AW169" s="126"/>
      <c r="AX169" s="126"/>
    </row>
    <row r="170" spans="1:50" outlineLevel="1" x14ac:dyDescent="0.2">
      <c r="A170" s="127">
        <v>153</v>
      </c>
      <c r="B170" s="131" t="s">
        <v>449</v>
      </c>
      <c r="C170" s="157" t="s">
        <v>450</v>
      </c>
      <c r="D170" s="133" t="s">
        <v>137</v>
      </c>
      <c r="E170" s="135">
        <v>0.71104000000000001</v>
      </c>
      <c r="F170" s="137">
        <v>0</v>
      </c>
      <c r="G170" s="138">
        <f t="shared" si="24"/>
        <v>0</v>
      </c>
      <c r="H170" s="138">
        <v>1.82E-3</v>
      </c>
      <c r="I170" s="138">
        <f t="shared" si="25"/>
        <v>1.2899999999999999E-3</v>
      </c>
      <c r="J170" s="138">
        <v>1.8</v>
      </c>
      <c r="K170" s="138">
        <f t="shared" si="26"/>
        <v>1.2798700000000001</v>
      </c>
      <c r="L170" s="126"/>
      <c r="M170" s="126"/>
      <c r="N170" s="126"/>
      <c r="O170" s="126"/>
      <c r="P170" s="126"/>
      <c r="Q170" s="126"/>
      <c r="R170" s="126"/>
      <c r="S170" s="126"/>
      <c r="T170" s="126"/>
      <c r="U170" s="126" t="s">
        <v>138</v>
      </c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126"/>
      <c r="AF170" s="126"/>
      <c r="AG170" s="126"/>
      <c r="AH170" s="126"/>
      <c r="AI170" s="126"/>
      <c r="AJ170" s="126"/>
      <c r="AK170" s="126"/>
      <c r="AL170" s="126"/>
      <c r="AM170" s="126"/>
      <c r="AN170" s="126"/>
      <c r="AO170" s="126"/>
      <c r="AP170" s="126"/>
      <c r="AQ170" s="126"/>
      <c r="AR170" s="126"/>
      <c r="AS170" s="126"/>
      <c r="AT170" s="126"/>
      <c r="AU170" s="126"/>
      <c r="AV170" s="126"/>
      <c r="AW170" s="126"/>
      <c r="AX170" s="126"/>
    </row>
    <row r="171" spans="1:50" outlineLevel="1" x14ac:dyDescent="0.2">
      <c r="A171" s="127">
        <v>154</v>
      </c>
      <c r="B171" s="131" t="s">
        <v>451</v>
      </c>
      <c r="C171" s="157" t="s">
        <v>452</v>
      </c>
      <c r="D171" s="133" t="s">
        <v>224</v>
      </c>
      <c r="E171" s="135">
        <v>1.1000000000000001</v>
      </c>
      <c r="F171" s="137">
        <v>0</v>
      </c>
      <c r="G171" s="138">
        <f t="shared" si="24"/>
        <v>0</v>
      </c>
      <c r="H171" s="138">
        <v>4.9570000000000003E-2</v>
      </c>
      <c r="I171" s="138">
        <f t="shared" si="25"/>
        <v>5.4530000000000002E-2</v>
      </c>
      <c r="J171" s="138">
        <v>0</v>
      </c>
      <c r="K171" s="138">
        <f t="shared" si="26"/>
        <v>0</v>
      </c>
      <c r="L171" s="126"/>
      <c r="M171" s="126"/>
      <c r="N171" s="126"/>
      <c r="O171" s="126"/>
      <c r="P171" s="126"/>
      <c r="Q171" s="126"/>
      <c r="R171" s="126"/>
      <c r="S171" s="126"/>
      <c r="T171" s="126"/>
      <c r="U171" s="126" t="s">
        <v>138</v>
      </c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6"/>
      <c r="AM171" s="126"/>
      <c r="AN171" s="126"/>
      <c r="AO171" s="126"/>
      <c r="AP171" s="126"/>
      <c r="AQ171" s="126"/>
      <c r="AR171" s="126"/>
      <c r="AS171" s="126"/>
      <c r="AT171" s="126"/>
      <c r="AU171" s="126"/>
      <c r="AV171" s="126"/>
      <c r="AW171" s="126"/>
      <c r="AX171" s="126"/>
    </row>
    <row r="172" spans="1:50" outlineLevel="1" x14ac:dyDescent="0.2">
      <c r="A172" s="127">
        <v>155</v>
      </c>
      <c r="B172" s="131" t="s">
        <v>453</v>
      </c>
      <c r="C172" s="157" t="s">
        <v>454</v>
      </c>
      <c r="D172" s="133" t="s">
        <v>224</v>
      </c>
      <c r="E172" s="135">
        <v>4.5</v>
      </c>
      <c r="F172" s="137">
        <v>0</v>
      </c>
      <c r="G172" s="138">
        <f t="shared" si="24"/>
        <v>0</v>
      </c>
      <c r="H172" s="138">
        <v>0</v>
      </c>
      <c r="I172" s="138">
        <f t="shared" si="25"/>
        <v>0</v>
      </c>
      <c r="J172" s="138">
        <v>4.2000000000000003E-2</v>
      </c>
      <c r="K172" s="138">
        <f t="shared" si="26"/>
        <v>0.189</v>
      </c>
      <c r="L172" s="126"/>
      <c r="M172" s="126"/>
      <c r="N172" s="126"/>
      <c r="O172" s="126"/>
      <c r="P172" s="126"/>
      <c r="Q172" s="126"/>
      <c r="R172" s="126"/>
      <c r="S172" s="126"/>
      <c r="T172" s="126"/>
      <c r="U172" s="126" t="s">
        <v>138</v>
      </c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  <c r="AL172" s="126"/>
      <c r="AM172" s="126"/>
      <c r="AN172" s="126"/>
      <c r="AO172" s="126"/>
      <c r="AP172" s="126"/>
      <c r="AQ172" s="126"/>
      <c r="AR172" s="126"/>
      <c r="AS172" s="126"/>
      <c r="AT172" s="126"/>
      <c r="AU172" s="126"/>
      <c r="AV172" s="126"/>
      <c r="AW172" s="126"/>
      <c r="AX172" s="126"/>
    </row>
    <row r="173" spans="1:50" outlineLevel="1" x14ac:dyDescent="0.2">
      <c r="A173" s="127">
        <v>156</v>
      </c>
      <c r="B173" s="131" t="s">
        <v>455</v>
      </c>
      <c r="C173" s="157" t="s">
        <v>456</v>
      </c>
      <c r="D173" s="133" t="s">
        <v>147</v>
      </c>
      <c r="E173" s="135">
        <v>1.08</v>
      </c>
      <c r="F173" s="137">
        <v>0</v>
      </c>
      <c r="G173" s="138">
        <f t="shared" si="24"/>
        <v>0</v>
      </c>
      <c r="H173" s="138">
        <v>0</v>
      </c>
      <c r="I173" s="138">
        <f t="shared" si="25"/>
        <v>0</v>
      </c>
      <c r="J173" s="138">
        <v>6.8000000000000005E-2</v>
      </c>
      <c r="K173" s="138">
        <f t="shared" si="26"/>
        <v>7.3440000000000005E-2</v>
      </c>
      <c r="L173" s="126"/>
      <c r="M173" s="126"/>
      <c r="N173" s="126"/>
      <c r="O173" s="126"/>
      <c r="P173" s="126"/>
      <c r="Q173" s="126"/>
      <c r="R173" s="126"/>
      <c r="S173" s="126"/>
      <c r="T173" s="126"/>
      <c r="U173" s="126" t="s">
        <v>138</v>
      </c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  <c r="AF173" s="126"/>
      <c r="AG173" s="126"/>
      <c r="AH173" s="126"/>
      <c r="AI173" s="126"/>
      <c r="AJ173" s="126"/>
      <c r="AK173" s="126"/>
      <c r="AL173" s="126"/>
      <c r="AM173" s="126"/>
      <c r="AN173" s="126"/>
      <c r="AO173" s="126"/>
      <c r="AP173" s="126"/>
      <c r="AQ173" s="126"/>
      <c r="AR173" s="126"/>
      <c r="AS173" s="126"/>
      <c r="AT173" s="126"/>
      <c r="AU173" s="126"/>
      <c r="AV173" s="126"/>
      <c r="AW173" s="126"/>
      <c r="AX173" s="126"/>
    </row>
    <row r="174" spans="1:50" outlineLevel="1" x14ac:dyDescent="0.2">
      <c r="A174" s="127">
        <v>157</v>
      </c>
      <c r="B174" s="131" t="s">
        <v>457</v>
      </c>
      <c r="C174" s="157" t="s">
        <v>458</v>
      </c>
      <c r="D174" s="133" t="s">
        <v>171</v>
      </c>
      <c r="E174" s="135">
        <v>51</v>
      </c>
      <c r="F174" s="137">
        <v>0</v>
      </c>
      <c r="G174" s="138">
        <f t="shared" si="24"/>
        <v>0</v>
      </c>
      <c r="H174" s="138">
        <v>0</v>
      </c>
      <c r="I174" s="138">
        <f t="shared" si="25"/>
        <v>0</v>
      </c>
      <c r="J174" s="138">
        <v>0</v>
      </c>
      <c r="K174" s="138">
        <f t="shared" si="26"/>
        <v>0</v>
      </c>
      <c r="L174" s="126"/>
      <c r="M174" s="126"/>
      <c r="N174" s="126"/>
      <c r="O174" s="126"/>
      <c r="P174" s="126"/>
      <c r="Q174" s="126"/>
      <c r="R174" s="126"/>
      <c r="S174" s="126"/>
      <c r="T174" s="126"/>
      <c r="U174" s="126" t="s">
        <v>138</v>
      </c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26"/>
      <c r="AU174" s="126"/>
      <c r="AV174" s="126"/>
      <c r="AW174" s="126"/>
      <c r="AX174" s="126"/>
    </row>
    <row r="175" spans="1:50" outlineLevel="1" x14ac:dyDescent="0.2">
      <c r="A175" s="127">
        <v>158</v>
      </c>
      <c r="B175" s="131" t="s">
        <v>459</v>
      </c>
      <c r="C175" s="157" t="s">
        <v>460</v>
      </c>
      <c r="D175" s="133" t="s">
        <v>171</v>
      </c>
      <c r="E175" s="135">
        <v>51</v>
      </c>
      <c r="F175" s="137">
        <v>0</v>
      </c>
      <c r="G175" s="138">
        <f t="shared" si="24"/>
        <v>0</v>
      </c>
      <c r="H175" s="138">
        <v>0</v>
      </c>
      <c r="I175" s="138">
        <f t="shared" si="25"/>
        <v>0</v>
      </c>
      <c r="J175" s="138">
        <v>0</v>
      </c>
      <c r="K175" s="138">
        <f t="shared" si="26"/>
        <v>0</v>
      </c>
      <c r="L175" s="126"/>
      <c r="M175" s="126"/>
      <c r="N175" s="126"/>
      <c r="O175" s="126"/>
      <c r="P175" s="126"/>
      <c r="Q175" s="126"/>
      <c r="R175" s="126"/>
      <c r="S175" s="126"/>
      <c r="T175" s="126"/>
      <c r="U175" s="126" t="s">
        <v>138</v>
      </c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  <c r="AF175" s="126"/>
      <c r="AG175" s="126"/>
      <c r="AH175" s="126"/>
      <c r="AI175" s="126"/>
      <c r="AJ175" s="126"/>
      <c r="AK175" s="126"/>
      <c r="AL175" s="126"/>
      <c r="AM175" s="126"/>
      <c r="AN175" s="126"/>
      <c r="AO175" s="126"/>
      <c r="AP175" s="126"/>
      <c r="AQ175" s="126"/>
      <c r="AR175" s="126"/>
      <c r="AS175" s="126"/>
      <c r="AT175" s="126"/>
      <c r="AU175" s="126"/>
      <c r="AV175" s="126"/>
      <c r="AW175" s="126"/>
      <c r="AX175" s="126"/>
    </row>
    <row r="176" spans="1:50" outlineLevel="1" x14ac:dyDescent="0.2">
      <c r="A176" s="127">
        <v>159</v>
      </c>
      <c r="B176" s="131" t="s">
        <v>461</v>
      </c>
      <c r="C176" s="157" t="s">
        <v>462</v>
      </c>
      <c r="D176" s="133" t="s">
        <v>171</v>
      </c>
      <c r="E176" s="135">
        <v>51</v>
      </c>
      <c r="F176" s="137">
        <v>0</v>
      </c>
      <c r="G176" s="138">
        <f t="shared" si="24"/>
        <v>0</v>
      </c>
      <c r="H176" s="138">
        <v>0</v>
      </c>
      <c r="I176" s="138">
        <f t="shared" si="25"/>
        <v>0</v>
      </c>
      <c r="J176" s="138">
        <v>0</v>
      </c>
      <c r="K176" s="138">
        <f t="shared" si="26"/>
        <v>0</v>
      </c>
      <c r="L176" s="126"/>
      <c r="M176" s="126"/>
      <c r="N176" s="126"/>
      <c r="O176" s="126"/>
      <c r="P176" s="126"/>
      <c r="Q176" s="126"/>
      <c r="R176" s="126"/>
      <c r="S176" s="126"/>
      <c r="T176" s="126"/>
      <c r="U176" s="126" t="s">
        <v>138</v>
      </c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26"/>
      <c r="AI176" s="126"/>
      <c r="AJ176" s="126"/>
      <c r="AK176" s="126"/>
      <c r="AL176" s="126"/>
      <c r="AM176" s="126"/>
      <c r="AN176" s="126"/>
      <c r="AO176" s="126"/>
      <c r="AP176" s="126"/>
      <c r="AQ176" s="126"/>
      <c r="AR176" s="126"/>
      <c r="AS176" s="126"/>
      <c r="AT176" s="126"/>
      <c r="AU176" s="126"/>
      <c r="AV176" s="126"/>
      <c r="AW176" s="126"/>
      <c r="AX176" s="126"/>
    </row>
    <row r="177" spans="1:50" outlineLevel="1" x14ac:dyDescent="0.2">
      <c r="A177" s="127">
        <v>160</v>
      </c>
      <c r="B177" s="131" t="s">
        <v>463</v>
      </c>
      <c r="C177" s="157" t="s">
        <v>464</v>
      </c>
      <c r="D177" s="133" t="s">
        <v>171</v>
      </c>
      <c r="E177" s="135">
        <v>969</v>
      </c>
      <c r="F177" s="137">
        <v>0</v>
      </c>
      <c r="G177" s="138">
        <f t="shared" si="24"/>
        <v>0</v>
      </c>
      <c r="H177" s="138">
        <v>0</v>
      </c>
      <c r="I177" s="138">
        <f t="shared" si="25"/>
        <v>0</v>
      </c>
      <c r="J177" s="138">
        <v>0</v>
      </c>
      <c r="K177" s="138">
        <f t="shared" si="26"/>
        <v>0</v>
      </c>
      <c r="L177" s="126"/>
      <c r="M177" s="126"/>
      <c r="N177" s="126"/>
      <c r="O177" s="126"/>
      <c r="P177" s="126"/>
      <c r="Q177" s="126"/>
      <c r="R177" s="126"/>
      <c r="S177" s="126"/>
      <c r="T177" s="126"/>
      <c r="U177" s="126" t="s">
        <v>138</v>
      </c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6"/>
      <c r="AG177" s="126"/>
      <c r="AH177" s="126"/>
      <c r="AI177" s="126"/>
      <c r="AJ177" s="126"/>
      <c r="AK177" s="126"/>
      <c r="AL177" s="126"/>
      <c r="AM177" s="126"/>
      <c r="AN177" s="126"/>
      <c r="AO177" s="126"/>
      <c r="AP177" s="126"/>
      <c r="AQ177" s="126"/>
      <c r="AR177" s="126"/>
      <c r="AS177" s="126"/>
      <c r="AT177" s="126"/>
      <c r="AU177" s="126"/>
      <c r="AV177" s="126"/>
      <c r="AW177" s="126"/>
      <c r="AX177" s="126"/>
    </row>
    <row r="178" spans="1:50" outlineLevel="1" x14ac:dyDescent="0.2">
      <c r="A178" s="127">
        <v>161</v>
      </c>
      <c r="B178" s="131" t="s">
        <v>465</v>
      </c>
      <c r="C178" s="157" t="s">
        <v>466</v>
      </c>
      <c r="D178" s="133" t="s">
        <v>171</v>
      </c>
      <c r="E178" s="135">
        <v>51</v>
      </c>
      <c r="F178" s="137">
        <v>0</v>
      </c>
      <c r="G178" s="138">
        <f t="shared" si="24"/>
        <v>0</v>
      </c>
      <c r="H178" s="138">
        <v>0</v>
      </c>
      <c r="I178" s="138">
        <f t="shared" si="25"/>
        <v>0</v>
      </c>
      <c r="J178" s="138">
        <v>0</v>
      </c>
      <c r="K178" s="138">
        <f t="shared" si="26"/>
        <v>0</v>
      </c>
      <c r="L178" s="126"/>
      <c r="M178" s="126"/>
      <c r="N178" s="126"/>
      <c r="O178" s="126"/>
      <c r="P178" s="126"/>
      <c r="Q178" s="126"/>
      <c r="R178" s="126"/>
      <c r="S178" s="126"/>
      <c r="T178" s="126"/>
      <c r="U178" s="126" t="s">
        <v>138</v>
      </c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26"/>
      <c r="AW178" s="126"/>
      <c r="AX178" s="126"/>
    </row>
    <row r="179" spans="1:50" outlineLevel="1" x14ac:dyDescent="0.2">
      <c r="A179" s="127">
        <v>162</v>
      </c>
      <c r="B179" s="131" t="s">
        <v>467</v>
      </c>
      <c r="C179" s="157" t="s">
        <v>468</v>
      </c>
      <c r="D179" s="133" t="s">
        <v>171</v>
      </c>
      <c r="E179" s="135">
        <v>50.6175</v>
      </c>
      <c r="F179" s="137">
        <v>0</v>
      </c>
      <c r="G179" s="138">
        <f t="shared" si="24"/>
        <v>0</v>
      </c>
      <c r="H179" s="138">
        <v>0</v>
      </c>
      <c r="I179" s="138">
        <f t="shared" si="25"/>
        <v>0</v>
      </c>
      <c r="J179" s="138">
        <v>0</v>
      </c>
      <c r="K179" s="138">
        <f t="shared" si="26"/>
        <v>0</v>
      </c>
      <c r="L179" s="126"/>
      <c r="M179" s="126"/>
      <c r="N179" s="126"/>
      <c r="O179" s="126"/>
      <c r="P179" s="126"/>
      <c r="Q179" s="126"/>
      <c r="R179" s="126"/>
      <c r="S179" s="126"/>
      <c r="T179" s="126"/>
      <c r="U179" s="126" t="s">
        <v>138</v>
      </c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126"/>
      <c r="AN179" s="126"/>
      <c r="AO179" s="126"/>
      <c r="AP179" s="126"/>
      <c r="AQ179" s="126"/>
      <c r="AR179" s="126"/>
      <c r="AS179" s="126"/>
      <c r="AT179" s="126"/>
      <c r="AU179" s="126"/>
      <c r="AV179" s="126"/>
      <c r="AW179" s="126"/>
      <c r="AX179" s="126"/>
    </row>
    <row r="180" spans="1:50" ht="22.5" outlineLevel="1" x14ac:dyDescent="0.2">
      <c r="A180" s="127">
        <v>163</v>
      </c>
      <c r="B180" s="131" t="s">
        <v>469</v>
      </c>
      <c r="C180" s="157" t="s">
        <v>470</v>
      </c>
      <c r="D180" s="133" t="s">
        <v>171</v>
      </c>
      <c r="E180" s="135">
        <v>0.38250000000000001</v>
      </c>
      <c r="F180" s="137">
        <v>0</v>
      </c>
      <c r="G180" s="138">
        <f t="shared" si="24"/>
        <v>0</v>
      </c>
      <c r="H180" s="138">
        <v>0</v>
      </c>
      <c r="I180" s="138">
        <f t="shared" si="25"/>
        <v>0</v>
      </c>
      <c r="J180" s="138">
        <v>0</v>
      </c>
      <c r="K180" s="138">
        <f t="shared" si="26"/>
        <v>0</v>
      </c>
      <c r="L180" s="126"/>
      <c r="M180" s="126"/>
      <c r="N180" s="126"/>
      <c r="O180" s="126"/>
      <c r="P180" s="126"/>
      <c r="Q180" s="126"/>
      <c r="R180" s="126"/>
      <c r="S180" s="126"/>
      <c r="T180" s="126"/>
      <c r="U180" s="126" t="s">
        <v>138</v>
      </c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  <c r="AM180" s="126"/>
      <c r="AN180" s="126"/>
      <c r="AO180" s="126"/>
      <c r="AP180" s="126"/>
      <c r="AQ180" s="126"/>
      <c r="AR180" s="126"/>
      <c r="AS180" s="126"/>
      <c r="AT180" s="126"/>
      <c r="AU180" s="126"/>
      <c r="AV180" s="126"/>
      <c r="AW180" s="126"/>
      <c r="AX180" s="126"/>
    </row>
    <row r="181" spans="1:50" x14ac:dyDescent="0.2">
      <c r="A181" s="128" t="s">
        <v>133</v>
      </c>
      <c r="B181" s="132" t="s">
        <v>77</v>
      </c>
      <c r="C181" s="158" t="s">
        <v>78</v>
      </c>
      <c r="D181" s="134"/>
      <c r="E181" s="136"/>
      <c r="F181" s="139"/>
      <c r="G181" s="139">
        <f>SUM(G182:G182)</f>
        <v>0</v>
      </c>
      <c r="H181" s="139"/>
      <c r="I181" s="139">
        <f>SUM(I182:I182)</f>
        <v>0</v>
      </c>
      <c r="J181" s="139"/>
      <c r="K181" s="139">
        <f>SUM(K182:K182)</f>
        <v>0</v>
      </c>
      <c r="U181" t="s">
        <v>134</v>
      </c>
    </row>
    <row r="182" spans="1:50" outlineLevel="1" x14ac:dyDescent="0.2">
      <c r="A182" s="127">
        <v>164</v>
      </c>
      <c r="B182" s="131" t="s">
        <v>471</v>
      </c>
      <c r="C182" s="157" t="s">
        <v>472</v>
      </c>
      <c r="D182" s="133" t="s">
        <v>171</v>
      </c>
      <c r="E182" s="135">
        <f>I139+I134+I128+I126+I117+I106+I95+I88+I54+I31+I17+I6</f>
        <v>148.5676</v>
      </c>
      <c r="F182" s="137">
        <v>0</v>
      </c>
      <c r="G182" s="138">
        <f>ROUND(E182*F182,2)</f>
        <v>0</v>
      </c>
      <c r="H182" s="138">
        <v>0</v>
      </c>
      <c r="I182" s="138">
        <f>ROUND(E182*H182,5)</f>
        <v>0</v>
      </c>
      <c r="J182" s="138">
        <v>0</v>
      </c>
      <c r="K182" s="138">
        <f>ROUND(E182*J182,5)</f>
        <v>0</v>
      </c>
      <c r="L182" s="126"/>
      <c r="M182" s="126"/>
      <c r="N182" s="126"/>
      <c r="O182" s="126"/>
      <c r="P182" s="126"/>
      <c r="Q182" s="126"/>
      <c r="R182" s="126"/>
      <c r="S182" s="126"/>
      <c r="T182" s="126"/>
      <c r="U182" s="126" t="s">
        <v>138</v>
      </c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  <c r="AF182" s="126"/>
      <c r="AG182" s="126"/>
      <c r="AH182" s="126"/>
      <c r="AI182" s="126"/>
      <c r="AJ182" s="126"/>
      <c r="AK182" s="126"/>
      <c r="AL182" s="126"/>
      <c r="AM182" s="126"/>
      <c r="AN182" s="126"/>
      <c r="AO182" s="126"/>
      <c r="AP182" s="126"/>
      <c r="AQ182" s="126"/>
      <c r="AR182" s="126"/>
      <c r="AS182" s="126"/>
      <c r="AT182" s="126"/>
      <c r="AU182" s="126"/>
      <c r="AV182" s="126"/>
      <c r="AW182" s="126"/>
      <c r="AX182" s="126"/>
    </row>
    <row r="183" spans="1:50" x14ac:dyDescent="0.2">
      <c r="A183" s="128" t="s">
        <v>133</v>
      </c>
      <c r="B183" s="132" t="s">
        <v>79</v>
      </c>
      <c r="C183" s="158" t="s">
        <v>80</v>
      </c>
      <c r="D183" s="134"/>
      <c r="E183" s="136"/>
      <c r="F183" s="139"/>
      <c r="G183" s="139">
        <f>SUM(G184:G195)</f>
        <v>0</v>
      </c>
      <c r="H183" s="139"/>
      <c r="I183" s="139">
        <f>SUM(I184:I195)</f>
        <v>0.47536000000000006</v>
      </c>
      <c r="J183" s="139"/>
      <c r="K183" s="139">
        <f>SUM(K184:K195)</f>
        <v>0</v>
      </c>
      <c r="U183" t="s">
        <v>134</v>
      </c>
    </row>
    <row r="184" spans="1:50" ht="22.5" outlineLevel="1" x14ac:dyDescent="0.2">
      <c r="A184" s="127">
        <v>165</v>
      </c>
      <c r="B184" s="131" t="s">
        <v>473</v>
      </c>
      <c r="C184" s="157" t="s">
        <v>474</v>
      </c>
      <c r="D184" s="133" t="s">
        <v>147</v>
      </c>
      <c r="E184" s="135">
        <v>43.267499999999998</v>
      </c>
      <c r="F184" s="137">
        <v>0</v>
      </c>
      <c r="G184" s="138">
        <f t="shared" ref="G184:G195" si="27">ROUND(E184*F184,2)</f>
        <v>0</v>
      </c>
      <c r="H184" s="138">
        <v>0</v>
      </c>
      <c r="I184" s="138">
        <f t="shared" ref="I184:I195" si="28">ROUND(E184*H184,5)</f>
        <v>0</v>
      </c>
      <c r="J184" s="138">
        <v>0</v>
      </c>
      <c r="K184" s="138">
        <f t="shared" ref="K184:K195" si="29">ROUND(E184*J184,5)</f>
        <v>0</v>
      </c>
      <c r="L184" s="126"/>
      <c r="M184" s="126"/>
      <c r="N184" s="126"/>
      <c r="O184" s="126"/>
      <c r="P184" s="126"/>
      <c r="Q184" s="126"/>
      <c r="R184" s="126"/>
      <c r="S184" s="126"/>
      <c r="T184" s="126"/>
      <c r="U184" s="126" t="s">
        <v>138</v>
      </c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  <c r="AF184" s="126"/>
      <c r="AG184" s="126"/>
      <c r="AH184" s="126"/>
      <c r="AI184" s="126"/>
      <c r="AJ184" s="126"/>
      <c r="AK184" s="126"/>
      <c r="AL184" s="126"/>
      <c r="AM184" s="126"/>
      <c r="AN184" s="126"/>
      <c r="AO184" s="126"/>
      <c r="AP184" s="126"/>
      <c r="AQ184" s="126"/>
      <c r="AR184" s="126"/>
      <c r="AS184" s="126"/>
      <c r="AT184" s="126"/>
      <c r="AU184" s="126"/>
      <c r="AV184" s="126"/>
      <c r="AW184" s="126"/>
      <c r="AX184" s="126"/>
    </row>
    <row r="185" spans="1:50" ht="22.5" outlineLevel="1" x14ac:dyDescent="0.2">
      <c r="A185" s="127">
        <v>166</v>
      </c>
      <c r="B185" s="131" t="s">
        <v>475</v>
      </c>
      <c r="C185" s="157" t="s">
        <v>476</v>
      </c>
      <c r="D185" s="133" t="s">
        <v>147</v>
      </c>
      <c r="E185" s="135">
        <v>22.39875</v>
      </c>
      <c r="F185" s="137">
        <v>0</v>
      </c>
      <c r="G185" s="138">
        <f t="shared" si="27"/>
        <v>0</v>
      </c>
      <c r="H185" s="138">
        <v>1.7000000000000001E-4</v>
      </c>
      <c r="I185" s="138">
        <f t="shared" si="28"/>
        <v>3.81E-3</v>
      </c>
      <c r="J185" s="138">
        <v>0</v>
      </c>
      <c r="K185" s="138">
        <f t="shared" si="29"/>
        <v>0</v>
      </c>
      <c r="L185" s="126"/>
      <c r="M185" s="126"/>
      <c r="N185" s="126"/>
      <c r="O185" s="126"/>
      <c r="P185" s="126"/>
      <c r="Q185" s="126"/>
      <c r="R185" s="126"/>
      <c r="S185" s="126"/>
      <c r="T185" s="126"/>
      <c r="U185" s="126" t="s">
        <v>138</v>
      </c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  <c r="AF185" s="126"/>
      <c r="AG185" s="126"/>
      <c r="AH185" s="126"/>
      <c r="AI185" s="126"/>
      <c r="AJ185" s="126"/>
      <c r="AK185" s="126"/>
      <c r="AL185" s="126"/>
      <c r="AM185" s="126"/>
      <c r="AN185" s="126"/>
      <c r="AO185" s="126"/>
      <c r="AP185" s="126"/>
      <c r="AQ185" s="126"/>
      <c r="AR185" s="126"/>
      <c r="AS185" s="126"/>
      <c r="AT185" s="126"/>
      <c r="AU185" s="126"/>
      <c r="AV185" s="126"/>
      <c r="AW185" s="126"/>
      <c r="AX185" s="126"/>
    </row>
    <row r="186" spans="1:50" outlineLevel="1" x14ac:dyDescent="0.2">
      <c r="A186" s="127">
        <v>167</v>
      </c>
      <c r="B186" s="131" t="s">
        <v>477</v>
      </c>
      <c r="C186" s="157" t="s">
        <v>478</v>
      </c>
      <c r="D186" s="133" t="s">
        <v>479</v>
      </c>
      <c r="E186" s="135">
        <v>30.74625</v>
      </c>
      <c r="F186" s="137">
        <v>0</v>
      </c>
      <c r="G186" s="138">
        <f t="shared" si="27"/>
        <v>0</v>
      </c>
      <c r="H186" s="138">
        <v>1E-3</v>
      </c>
      <c r="I186" s="138">
        <f t="shared" si="28"/>
        <v>3.075E-2</v>
      </c>
      <c r="J186" s="138">
        <v>0</v>
      </c>
      <c r="K186" s="138">
        <f t="shared" si="29"/>
        <v>0</v>
      </c>
      <c r="L186" s="126"/>
      <c r="M186" s="126"/>
      <c r="N186" s="126"/>
      <c r="O186" s="126"/>
      <c r="P186" s="126"/>
      <c r="Q186" s="126"/>
      <c r="R186" s="126"/>
      <c r="S186" s="126"/>
      <c r="T186" s="126"/>
      <c r="U186" s="126" t="s">
        <v>190</v>
      </c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  <c r="AF186" s="126"/>
      <c r="AG186" s="126"/>
      <c r="AH186" s="126"/>
      <c r="AI186" s="126"/>
      <c r="AJ186" s="126"/>
      <c r="AK186" s="126"/>
      <c r="AL186" s="126"/>
      <c r="AM186" s="126"/>
      <c r="AN186" s="126"/>
      <c r="AO186" s="126"/>
      <c r="AP186" s="126"/>
      <c r="AQ186" s="126"/>
      <c r="AR186" s="126"/>
      <c r="AS186" s="126"/>
      <c r="AT186" s="126"/>
      <c r="AU186" s="126"/>
      <c r="AV186" s="126"/>
      <c r="AW186" s="126"/>
      <c r="AX186" s="126"/>
    </row>
    <row r="187" spans="1:50" ht="22.5" outlineLevel="1" x14ac:dyDescent="0.2">
      <c r="A187" s="127">
        <v>168</v>
      </c>
      <c r="B187" s="131" t="s">
        <v>480</v>
      </c>
      <c r="C187" s="157" t="s">
        <v>481</v>
      </c>
      <c r="D187" s="133" t="s">
        <v>147</v>
      </c>
      <c r="E187" s="135">
        <v>43.267499999999998</v>
      </c>
      <c r="F187" s="137">
        <v>0</v>
      </c>
      <c r="G187" s="138">
        <f t="shared" si="27"/>
        <v>0</v>
      </c>
      <c r="H187" s="138">
        <v>4.0999999999999999E-4</v>
      </c>
      <c r="I187" s="138">
        <f t="shared" si="28"/>
        <v>1.7739999999999999E-2</v>
      </c>
      <c r="J187" s="138">
        <v>0</v>
      </c>
      <c r="K187" s="138">
        <f t="shared" si="29"/>
        <v>0</v>
      </c>
      <c r="L187" s="126"/>
      <c r="M187" s="126"/>
      <c r="N187" s="126"/>
      <c r="O187" s="126"/>
      <c r="P187" s="126"/>
      <c r="Q187" s="126"/>
      <c r="R187" s="126"/>
      <c r="S187" s="126"/>
      <c r="T187" s="126"/>
      <c r="U187" s="126" t="s">
        <v>138</v>
      </c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  <c r="AF187" s="126"/>
      <c r="AG187" s="126"/>
      <c r="AH187" s="126"/>
      <c r="AI187" s="126"/>
      <c r="AJ187" s="126"/>
      <c r="AK187" s="126"/>
      <c r="AL187" s="126"/>
      <c r="AM187" s="126"/>
      <c r="AN187" s="126"/>
      <c r="AO187" s="126"/>
      <c r="AP187" s="126"/>
      <c r="AQ187" s="126"/>
      <c r="AR187" s="126"/>
      <c r="AS187" s="126"/>
      <c r="AT187" s="126"/>
      <c r="AU187" s="126"/>
      <c r="AV187" s="126"/>
      <c r="AW187" s="126"/>
      <c r="AX187" s="126"/>
    </row>
    <row r="188" spans="1:50" ht="22.5" outlineLevel="1" x14ac:dyDescent="0.2">
      <c r="A188" s="127">
        <v>169</v>
      </c>
      <c r="B188" s="131" t="s">
        <v>482</v>
      </c>
      <c r="C188" s="157" t="s">
        <v>483</v>
      </c>
      <c r="D188" s="133" t="s">
        <v>147</v>
      </c>
      <c r="E188" s="135">
        <v>22.39875</v>
      </c>
      <c r="F188" s="137">
        <v>0</v>
      </c>
      <c r="G188" s="138">
        <f t="shared" si="27"/>
        <v>0</v>
      </c>
      <c r="H188" s="138">
        <v>5.8E-4</v>
      </c>
      <c r="I188" s="138">
        <f t="shared" si="28"/>
        <v>1.299E-2</v>
      </c>
      <c r="J188" s="138">
        <v>0</v>
      </c>
      <c r="K188" s="138">
        <f t="shared" si="29"/>
        <v>0</v>
      </c>
      <c r="L188" s="126"/>
      <c r="M188" s="126"/>
      <c r="N188" s="126"/>
      <c r="O188" s="126"/>
      <c r="P188" s="126"/>
      <c r="Q188" s="126"/>
      <c r="R188" s="126"/>
      <c r="S188" s="126"/>
      <c r="T188" s="126"/>
      <c r="U188" s="126" t="s">
        <v>138</v>
      </c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  <c r="AF188" s="126"/>
      <c r="AG188" s="126"/>
      <c r="AH188" s="126"/>
      <c r="AI188" s="126"/>
      <c r="AJ188" s="126"/>
      <c r="AK188" s="126"/>
      <c r="AL188" s="126"/>
      <c r="AM188" s="126"/>
      <c r="AN188" s="126"/>
      <c r="AO188" s="126"/>
      <c r="AP188" s="126"/>
      <c r="AQ188" s="126"/>
      <c r="AR188" s="126"/>
      <c r="AS188" s="126"/>
      <c r="AT188" s="126"/>
      <c r="AU188" s="126"/>
      <c r="AV188" s="126"/>
      <c r="AW188" s="126"/>
      <c r="AX188" s="126"/>
    </row>
    <row r="189" spans="1:50" outlineLevel="1" x14ac:dyDescent="0.2">
      <c r="A189" s="127">
        <v>170</v>
      </c>
      <c r="B189" s="131" t="s">
        <v>484</v>
      </c>
      <c r="C189" s="157" t="s">
        <v>485</v>
      </c>
      <c r="D189" s="133" t="s">
        <v>147</v>
      </c>
      <c r="E189" s="135">
        <v>75.516187500000001</v>
      </c>
      <c r="F189" s="137">
        <v>0</v>
      </c>
      <c r="G189" s="138">
        <f t="shared" si="27"/>
        <v>0</v>
      </c>
      <c r="H189" s="138">
        <v>4.4999999999999997E-3</v>
      </c>
      <c r="I189" s="138">
        <f t="shared" si="28"/>
        <v>0.33982000000000001</v>
      </c>
      <c r="J189" s="138">
        <v>0</v>
      </c>
      <c r="K189" s="138">
        <f t="shared" si="29"/>
        <v>0</v>
      </c>
      <c r="L189" s="126"/>
      <c r="M189" s="126"/>
      <c r="N189" s="126"/>
      <c r="O189" s="126"/>
      <c r="P189" s="126"/>
      <c r="Q189" s="126"/>
      <c r="R189" s="126"/>
      <c r="S189" s="126"/>
      <c r="T189" s="126"/>
      <c r="U189" s="126" t="s">
        <v>190</v>
      </c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126"/>
      <c r="AN189" s="126"/>
      <c r="AO189" s="126"/>
      <c r="AP189" s="126"/>
      <c r="AQ189" s="126"/>
      <c r="AR189" s="126"/>
      <c r="AS189" s="126"/>
      <c r="AT189" s="126"/>
      <c r="AU189" s="126"/>
      <c r="AV189" s="126"/>
      <c r="AW189" s="126"/>
      <c r="AX189" s="126"/>
    </row>
    <row r="190" spans="1:50" outlineLevel="1" x14ac:dyDescent="0.2">
      <c r="A190" s="127">
        <v>171</v>
      </c>
      <c r="B190" s="131" t="s">
        <v>486</v>
      </c>
      <c r="C190" s="157" t="s">
        <v>487</v>
      </c>
      <c r="D190" s="133" t="s">
        <v>166</v>
      </c>
      <c r="E190" s="135">
        <v>2</v>
      </c>
      <c r="F190" s="137">
        <v>0</v>
      </c>
      <c r="G190" s="138">
        <f t="shared" si="27"/>
        <v>0</v>
      </c>
      <c r="H190" s="138">
        <v>1.8000000000000001E-4</v>
      </c>
      <c r="I190" s="138">
        <f t="shared" si="28"/>
        <v>3.6000000000000002E-4</v>
      </c>
      <c r="J190" s="138">
        <v>0</v>
      </c>
      <c r="K190" s="138">
        <f t="shared" si="29"/>
        <v>0</v>
      </c>
      <c r="L190" s="126"/>
      <c r="M190" s="126"/>
      <c r="N190" s="126"/>
      <c r="O190" s="126"/>
      <c r="P190" s="126"/>
      <c r="Q190" s="126"/>
      <c r="R190" s="126"/>
      <c r="S190" s="126"/>
      <c r="T190" s="126"/>
      <c r="U190" s="126" t="s">
        <v>138</v>
      </c>
      <c r="V190" s="126"/>
      <c r="W190" s="126"/>
      <c r="X190" s="126"/>
      <c r="Y190" s="126"/>
      <c r="Z190" s="126"/>
      <c r="AA190" s="126"/>
      <c r="AB190" s="126"/>
      <c r="AC190" s="126"/>
      <c r="AD190" s="126"/>
      <c r="AE190" s="126"/>
      <c r="AF190" s="126"/>
      <c r="AG190" s="126"/>
      <c r="AH190" s="126"/>
      <c r="AI190" s="126"/>
      <c r="AJ190" s="126"/>
      <c r="AK190" s="126"/>
      <c r="AL190" s="126"/>
      <c r="AM190" s="126"/>
      <c r="AN190" s="126"/>
      <c r="AO190" s="126"/>
      <c r="AP190" s="126"/>
      <c r="AQ190" s="126"/>
      <c r="AR190" s="126"/>
      <c r="AS190" s="126"/>
      <c r="AT190" s="126"/>
      <c r="AU190" s="126"/>
      <c r="AV190" s="126"/>
      <c r="AW190" s="126"/>
      <c r="AX190" s="126"/>
    </row>
    <row r="191" spans="1:50" outlineLevel="1" x14ac:dyDescent="0.2">
      <c r="A191" s="127">
        <v>172</v>
      </c>
      <c r="B191" s="131" t="s">
        <v>488</v>
      </c>
      <c r="C191" s="157" t="s">
        <v>489</v>
      </c>
      <c r="D191" s="133" t="s">
        <v>147</v>
      </c>
      <c r="E191" s="135">
        <v>14.963800000000001</v>
      </c>
      <c r="F191" s="137">
        <v>0</v>
      </c>
      <c r="G191" s="138">
        <f t="shared" si="27"/>
        <v>0</v>
      </c>
      <c r="H191" s="138">
        <v>2.1000000000000001E-4</v>
      </c>
      <c r="I191" s="138">
        <f t="shared" si="28"/>
        <v>3.14E-3</v>
      </c>
      <c r="J191" s="138">
        <v>0</v>
      </c>
      <c r="K191" s="138">
        <f t="shared" si="29"/>
        <v>0</v>
      </c>
      <c r="L191" s="126"/>
      <c r="M191" s="126"/>
      <c r="N191" s="126"/>
      <c r="O191" s="126"/>
      <c r="P191" s="126"/>
      <c r="Q191" s="126"/>
      <c r="R191" s="126"/>
      <c r="S191" s="126"/>
      <c r="T191" s="126"/>
      <c r="U191" s="126" t="s">
        <v>138</v>
      </c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  <c r="AF191" s="126"/>
      <c r="AG191" s="126"/>
      <c r="AH191" s="126"/>
      <c r="AI191" s="126"/>
      <c r="AJ191" s="126"/>
      <c r="AK191" s="126"/>
      <c r="AL191" s="126"/>
      <c r="AM191" s="126"/>
      <c r="AN191" s="126"/>
      <c r="AO191" s="126"/>
      <c r="AP191" s="126"/>
      <c r="AQ191" s="126"/>
      <c r="AR191" s="126"/>
      <c r="AS191" s="126"/>
      <c r="AT191" s="126"/>
      <c r="AU191" s="126"/>
      <c r="AV191" s="126"/>
      <c r="AW191" s="126"/>
      <c r="AX191" s="126"/>
    </row>
    <row r="192" spans="1:50" outlineLevel="1" x14ac:dyDescent="0.2">
      <c r="A192" s="127">
        <v>173</v>
      </c>
      <c r="B192" s="131" t="s">
        <v>490</v>
      </c>
      <c r="C192" s="157" t="s">
        <v>491</v>
      </c>
      <c r="D192" s="133" t="s">
        <v>147</v>
      </c>
      <c r="E192" s="135">
        <v>14.963800000000001</v>
      </c>
      <c r="F192" s="137">
        <v>0</v>
      </c>
      <c r="G192" s="138">
        <f t="shared" si="27"/>
        <v>0</v>
      </c>
      <c r="H192" s="138">
        <v>3.6800000000000001E-3</v>
      </c>
      <c r="I192" s="138">
        <f t="shared" si="28"/>
        <v>5.5070000000000001E-2</v>
      </c>
      <c r="J192" s="138">
        <v>0</v>
      </c>
      <c r="K192" s="138">
        <f t="shared" si="29"/>
        <v>0</v>
      </c>
      <c r="L192" s="126"/>
      <c r="M192" s="126"/>
      <c r="N192" s="126"/>
      <c r="O192" s="126"/>
      <c r="P192" s="126"/>
      <c r="Q192" s="126"/>
      <c r="R192" s="126"/>
      <c r="S192" s="126"/>
      <c r="T192" s="126"/>
      <c r="U192" s="126" t="s">
        <v>138</v>
      </c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6"/>
      <c r="AG192" s="126"/>
      <c r="AH192" s="126"/>
      <c r="AI192" s="126"/>
      <c r="AJ192" s="126"/>
      <c r="AK192" s="126"/>
      <c r="AL192" s="126"/>
      <c r="AM192" s="126"/>
      <c r="AN192" s="126"/>
      <c r="AO192" s="126"/>
      <c r="AP192" s="126"/>
      <c r="AQ192" s="126"/>
      <c r="AR192" s="126"/>
      <c r="AS192" s="126"/>
      <c r="AT192" s="126"/>
      <c r="AU192" s="126"/>
      <c r="AV192" s="126"/>
      <c r="AW192" s="126"/>
      <c r="AX192" s="126"/>
    </row>
    <row r="193" spans="1:50" outlineLevel="1" x14ac:dyDescent="0.2">
      <c r="A193" s="127">
        <v>174</v>
      </c>
      <c r="B193" s="131" t="s">
        <v>492</v>
      </c>
      <c r="C193" s="157" t="s">
        <v>493</v>
      </c>
      <c r="D193" s="133" t="s">
        <v>224</v>
      </c>
      <c r="E193" s="135">
        <v>17.692</v>
      </c>
      <c r="F193" s="137">
        <v>0</v>
      </c>
      <c r="G193" s="138">
        <f t="shared" si="27"/>
        <v>0</v>
      </c>
      <c r="H193" s="138">
        <v>3.2000000000000003E-4</v>
      </c>
      <c r="I193" s="138">
        <f t="shared" si="28"/>
        <v>5.6600000000000001E-3</v>
      </c>
      <c r="J193" s="138">
        <v>0</v>
      </c>
      <c r="K193" s="138">
        <f t="shared" si="29"/>
        <v>0</v>
      </c>
      <c r="L193" s="126"/>
      <c r="M193" s="126"/>
      <c r="N193" s="126"/>
      <c r="O193" s="126"/>
      <c r="P193" s="126"/>
      <c r="Q193" s="126"/>
      <c r="R193" s="126"/>
      <c r="S193" s="126"/>
      <c r="T193" s="126"/>
      <c r="U193" s="126" t="s">
        <v>138</v>
      </c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6"/>
      <c r="AG193" s="126"/>
      <c r="AH193" s="126"/>
      <c r="AI193" s="126"/>
      <c r="AJ193" s="126"/>
      <c r="AK193" s="126"/>
      <c r="AL193" s="126"/>
      <c r="AM193" s="126"/>
      <c r="AN193" s="126"/>
      <c r="AO193" s="126"/>
      <c r="AP193" s="126"/>
      <c r="AQ193" s="126"/>
      <c r="AR193" s="126"/>
      <c r="AS193" s="126"/>
      <c r="AT193" s="126"/>
      <c r="AU193" s="126"/>
      <c r="AV193" s="126"/>
      <c r="AW193" s="126"/>
      <c r="AX193" s="126"/>
    </row>
    <row r="194" spans="1:50" outlineLevel="1" x14ac:dyDescent="0.2">
      <c r="A194" s="127">
        <v>175</v>
      </c>
      <c r="B194" s="131" t="s">
        <v>494</v>
      </c>
      <c r="C194" s="157" t="s">
        <v>495</v>
      </c>
      <c r="D194" s="133" t="s">
        <v>166</v>
      </c>
      <c r="E194" s="135">
        <v>14</v>
      </c>
      <c r="F194" s="137">
        <v>0</v>
      </c>
      <c r="G194" s="138">
        <f t="shared" si="27"/>
        <v>0</v>
      </c>
      <c r="H194" s="138">
        <v>4.2999999999999999E-4</v>
      </c>
      <c r="I194" s="138">
        <f t="shared" si="28"/>
        <v>6.0200000000000002E-3</v>
      </c>
      <c r="J194" s="138">
        <v>0</v>
      </c>
      <c r="K194" s="138">
        <f t="shared" si="29"/>
        <v>0</v>
      </c>
      <c r="L194" s="126"/>
      <c r="M194" s="126"/>
      <c r="N194" s="126"/>
      <c r="O194" s="126"/>
      <c r="P194" s="126"/>
      <c r="Q194" s="126"/>
      <c r="R194" s="126"/>
      <c r="S194" s="126"/>
      <c r="T194" s="126"/>
      <c r="U194" s="126" t="s">
        <v>138</v>
      </c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126"/>
      <c r="AG194" s="126"/>
      <c r="AH194" s="126"/>
      <c r="AI194" s="126"/>
      <c r="AJ194" s="126"/>
      <c r="AK194" s="126"/>
      <c r="AL194" s="126"/>
      <c r="AM194" s="126"/>
      <c r="AN194" s="126"/>
      <c r="AO194" s="126"/>
      <c r="AP194" s="126"/>
      <c r="AQ194" s="126"/>
      <c r="AR194" s="126"/>
      <c r="AS194" s="126"/>
      <c r="AT194" s="126"/>
      <c r="AU194" s="126"/>
      <c r="AV194" s="126"/>
      <c r="AW194" s="126"/>
      <c r="AX194" s="126"/>
    </row>
    <row r="195" spans="1:50" outlineLevel="1" x14ac:dyDescent="0.2">
      <c r="A195" s="127">
        <v>176</v>
      </c>
      <c r="B195" s="131" t="s">
        <v>496</v>
      </c>
      <c r="C195" s="157" t="s">
        <v>497</v>
      </c>
      <c r="D195" s="133" t="s">
        <v>171</v>
      </c>
      <c r="E195" s="135">
        <v>0.47499999999999998</v>
      </c>
      <c r="F195" s="137">
        <v>0</v>
      </c>
      <c r="G195" s="138">
        <f t="shared" si="27"/>
        <v>0</v>
      </c>
      <c r="H195" s="138">
        <v>0</v>
      </c>
      <c r="I195" s="138">
        <f t="shared" si="28"/>
        <v>0</v>
      </c>
      <c r="J195" s="138">
        <v>0</v>
      </c>
      <c r="K195" s="138">
        <f t="shared" si="29"/>
        <v>0</v>
      </c>
      <c r="L195" s="126"/>
      <c r="M195" s="126"/>
      <c r="N195" s="126"/>
      <c r="O195" s="126"/>
      <c r="P195" s="126"/>
      <c r="Q195" s="126"/>
      <c r="R195" s="126"/>
      <c r="S195" s="126"/>
      <c r="T195" s="126"/>
      <c r="U195" s="126" t="s">
        <v>138</v>
      </c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  <c r="AF195" s="126"/>
      <c r="AG195" s="126"/>
      <c r="AH195" s="126"/>
      <c r="AI195" s="126"/>
      <c r="AJ195" s="126"/>
      <c r="AK195" s="126"/>
      <c r="AL195" s="126"/>
      <c r="AM195" s="126"/>
      <c r="AN195" s="126"/>
      <c r="AO195" s="126"/>
      <c r="AP195" s="126"/>
      <c r="AQ195" s="126"/>
      <c r="AR195" s="126"/>
      <c r="AS195" s="126"/>
      <c r="AT195" s="126"/>
      <c r="AU195" s="126"/>
      <c r="AV195" s="126"/>
      <c r="AW195" s="126"/>
      <c r="AX195" s="126"/>
    </row>
    <row r="196" spans="1:50" x14ac:dyDescent="0.2">
      <c r="A196" s="128" t="s">
        <v>133</v>
      </c>
      <c r="B196" s="132" t="s">
        <v>81</v>
      </c>
      <c r="C196" s="158" t="s">
        <v>82</v>
      </c>
      <c r="D196" s="134"/>
      <c r="E196" s="136"/>
      <c r="F196" s="139"/>
      <c r="G196" s="139">
        <f>SUM(G197:G209)</f>
        <v>0</v>
      </c>
      <c r="H196" s="139"/>
      <c r="I196" s="139">
        <f>SUM(I197:I209)</f>
        <v>0.81570000000000009</v>
      </c>
      <c r="J196" s="139"/>
      <c r="K196" s="139">
        <f>SUM(K197:K209)</f>
        <v>0</v>
      </c>
      <c r="U196" t="s">
        <v>134</v>
      </c>
    </row>
    <row r="197" spans="1:50" ht="22.5" outlineLevel="1" x14ac:dyDescent="0.2">
      <c r="A197" s="127">
        <v>177</v>
      </c>
      <c r="B197" s="131" t="s">
        <v>498</v>
      </c>
      <c r="C197" s="157" t="s">
        <v>499</v>
      </c>
      <c r="D197" s="133" t="s">
        <v>147</v>
      </c>
      <c r="E197" s="135">
        <v>68.42</v>
      </c>
      <c r="F197" s="137">
        <v>0</v>
      </c>
      <c r="G197" s="138">
        <f t="shared" ref="G197:G209" si="30">ROUND(E197*F197,2)</f>
        <v>0</v>
      </c>
      <c r="H197" s="138">
        <v>0</v>
      </c>
      <c r="I197" s="138">
        <f t="shared" ref="I197:I209" si="31">ROUND(E197*H197,5)</f>
        <v>0</v>
      </c>
      <c r="J197" s="138">
        <v>0</v>
      </c>
      <c r="K197" s="138">
        <f t="shared" ref="K197:K209" si="32">ROUND(E197*J197,5)</f>
        <v>0</v>
      </c>
      <c r="L197" s="126"/>
      <c r="M197" s="126"/>
      <c r="N197" s="126"/>
      <c r="O197" s="126"/>
      <c r="P197" s="126"/>
      <c r="Q197" s="126"/>
      <c r="R197" s="126"/>
      <c r="S197" s="126"/>
      <c r="T197" s="126"/>
      <c r="U197" s="126" t="s">
        <v>138</v>
      </c>
      <c r="V197" s="126"/>
      <c r="W197" s="126"/>
      <c r="X197" s="126"/>
      <c r="Y197" s="126"/>
      <c r="Z197" s="126"/>
      <c r="AA197" s="126"/>
      <c r="AB197" s="126"/>
      <c r="AC197" s="126"/>
      <c r="AD197" s="126"/>
      <c r="AE197" s="126"/>
      <c r="AF197" s="126"/>
      <c r="AG197" s="126"/>
      <c r="AH197" s="126"/>
      <c r="AI197" s="126"/>
      <c r="AJ197" s="126"/>
      <c r="AK197" s="126"/>
      <c r="AL197" s="126"/>
      <c r="AM197" s="126"/>
      <c r="AN197" s="126"/>
      <c r="AO197" s="126"/>
      <c r="AP197" s="126"/>
      <c r="AQ197" s="126"/>
      <c r="AR197" s="126"/>
      <c r="AS197" s="126"/>
      <c r="AT197" s="126"/>
      <c r="AU197" s="126"/>
      <c r="AV197" s="126"/>
      <c r="AW197" s="126"/>
      <c r="AX197" s="126"/>
    </row>
    <row r="198" spans="1:50" ht="22.5" outlineLevel="1" x14ac:dyDescent="0.2">
      <c r="A198" s="127">
        <v>178</v>
      </c>
      <c r="B198" s="131" t="s">
        <v>500</v>
      </c>
      <c r="C198" s="157" t="s">
        <v>501</v>
      </c>
      <c r="D198" s="133" t="s">
        <v>147</v>
      </c>
      <c r="E198" s="135">
        <v>39.081000000000003</v>
      </c>
      <c r="F198" s="137">
        <v>0</v>
      </c>
      <c r="G198" s="138">
        <f t="shared" si="30"/>
        <v>0</v>
      </c>
      <c r="H198" s="138">
        <v>3.3E-3</v>
      </c>
      <c r="I198" s="138">
        <f t="shared" si="31"/>
        <v>0.12897</v>
      </c>
      <c r="J198" s="138">
        <v>0</v>
      </c>
      <c r="K198" s="138">
        <f t="shared" si="32"/>
        <v>0</v>
      </c>
      <c r="L198" s="126"/>
      <c r="M198" s="126"/>
      <c r="N198" s="126"/>
      <c r="O198" s="126"/>
      <c r="P198" s="126"/>
      <c r="Q198" s="126"/>
      <c r="R198" s="126"/>
      <c r="S198" s="126"/>
      <c r="T198" s="126"/>
      <c r="U198" s="126" t="s">
        <v>190</v>
      </c>
      <c r="V198" s="126"/>
      <c r="W198" s="126"/>
      <c r="X198" s="126"/>
      <c r="Y198" s="126"/>
      <c r="Z198" s="126"/>
      <c r="AA198" s="126"/>
      <c r="AB198" s="126"/>
      <c r="AC198" s="126"/>
      <c r="AD198" s="126"/>
      <c r="AE198" s="126"/>
      <c r="AF198" s="126"/>
      <c r="AG198" s="126"/>
      <c r="AH198" s="126"/>
      <c r="AI198" s="126"/>
      <c r="AJ198" s="126"/>
      <c r="AK198" s="126"/>
      <c r="AL198" s="126"/>
      <c r="AM198" s="126"/>
      <c r="AN198" s="126"/>
      <c r="AO198" s="126"/>
      <c r="AP198" s="126"/>
      <c r="AQ198" s="126"/>
      <c r="AR198" s="126"/>
      <c r="AS198" s="126"/>
      <c r="AT198" s="126"/>
      <c r="AU198" s="126"/>
      <c r="AV198" s="126"/>
      <c r="AW198" s="126"/>
      <c r="AX198" s="126"/>
    </row>
    <row r="199" spans="1:50" outlineLevel="1" x14ac:dyDescent="0.2">
      <c r="A199" s="127">
        <v>179</v>
      </c>
      <c r="B199" s="131" t="s">
        <v>502</v>
      </c>
      <c r="C199" s="157" t="s">
        <v>503</v>
      </c>
      <c r="D199" s="133" t="s">
        <v>147</v>
      </c>
      <c r="E199" s="135">
        <v>32.76</v>
      </c>
      <c r="F199" s="137">
        <v>0</v>
      </c>
      <c r="G199" s="138">
        <f t="shared" si="30"/>
        <v>0</v>
      </c>
      <c r="H199" s="138">
        <v>3.0000000000000001E-3</v>
      </c>
      <c r="I199" s="138">
        <f t="shared" si="31"/>
        <v>9.8280000000000006E-2</v>
      </c>
      <c r="J199" s="138">
        <v>0</v>
      </c>
      <c r="K199" s="138">
        <f t="shared" si="32"/>
        <v>0</v>
      </c>
      <c r="L199" s="126"/>
      <c r="M199" s="126"/>
      <c r="N199" s="126"/>
      <c r="O199" s="126"/>
      <c r="P199" s="126"/>
      <c r="Q199" s="126"/>
      <c r="R199" s="126"/>
      <c r="S199" s="126"/>
      <c r="T199" s="126"/>
      <c r="U199" s="126" t="s">
        <v>190</v>
      </c>
      <c r="V199" s="126"/>
      <c r="W199" s="126"/>
      <c r="X199" s="126"/>
      <c r="Y199" s="126"/>
      <c r="Z199" s="126"/>
      <c r="AA199" s="126"/>
      <c r="AB199" s="126"/>
      <c r="AC199" s="126"/>
      <c r="AD199" s="126"/>
      <c r="AE199" s="126"/>
      <c r="AF199" s="126"/>
      <c r="AG199" s="126"/>
      <c r="AH199" s="126"/>
      <c r="AI199" s="126"/>
      <c r="AJ199" s="126"/>
      <c r="AK199" s="126"/>
      <c r="AL199" s="126"/>
      <c r="AM199" s="126"/>
      <c r="AN199" s="126"/>
      <c r="AO199" s="126"/>
      <c r="AP199" s="126"/>
      <c r="AQ199" s="126"/>
      <c r="AR199" s="126"/>
      <c r="AS199" s="126"/>
      <c r="AT199" s="126"/>
      <c r="AU199" s="126"/>
      <c r="AV199" s="126"/>
      <c r="AW199" s="126"/>
      <c r="AX199" s="126"/>
    </row>
    <row r="200" spans="1:50" outlineLevel="1" x14ac:dyDescent="0.2">
      <c r="A200" s="127">
        <v>180</v>
      </c>
      <c r="B200" s="131" t="s">
        <v>504</v>
      </c>
      <c r="C200" s="157" t="s">
        <v>505</v>
      </c>
      <c r="D200" s="133" t="s">
        <v>147</v>
      </c>
      <c r="E200" s="135">
        <v>68.42</v>
      </c>
      <c r="F200" s="137">
        <v>0</v>
      </c>
      <c r="G200" s="138">
        <f t="shared" si="30"/>
        <v>0</v>
      </c>
      <c r="H200" s="138">
        <v>1.0000000000000001E-5</v>
      </c>
      <c r="I200" s="138">
        <f t="shared" si="31"/>
        <v>6.8000000000000005E-4</v>
      </c>
      <c r="J200" s="138">
        <v>0</v>
      </c>
      <c r="K200" s="138">
        <f t="shared" si="32"/>
        <v>0</v>
      </c>
      <c r="L200" s="126"/>
      <c r="M200" s="126"/>
      <c r="N200" s="126"/>
      <c r="O200" s="126"/>
      <c r="P200" s="126"/>
      <c r="Q200" s="126"/>
      <c r="R200" s="126"/>
      <c r="S200" s="126"/>
      <c r="T200" s="126"/>
      <c r="U200" s="126" t="s">
        <v>138</v>
      </c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26"/>
      <c r="AN200" s="126"/>
      <c r="AO200" s="126"/>
      <c r="AP200" s="126"/>
      <c r="AQ200" s="126"/>
      <c r="AR200" s="126"/>
      <c r="AS200" s="126"/>
      <c r="AT200" s="126"/>
      <c r="AU200" s="126"/>
      <c r="AV200" s="126"/>
      <c r="AW200" s="126"/>
      <c r="AX200" s="126"/>
    </row>
    <row r="201" spans="1:50" ht="22.5" outlineLevel="1" x14ac:dyDescent="0.2">
      <c r="A201" s="127">
        <v>181</v>
      </c>
      <c r="B201" s="131" t="s">
        <v>506</v>
      </c>
      <c r="C201" s="157" t="s">
        <v>507</v>
      </c>
      <c r="D201" s="133" t="s">
        <v>224</v>
      </c>
      <c r="E201" s="135">
        <v>92.055000000000007</v>
      </c>
      <c r="F201" s="137">
        <v>0</v>
      </c>
      <c r="G201" s="138">
        <f t="shared" si="30"/>
        <v>0</v>
      </c>
      <c r="H201" s="138">
        <v>0</v>
      </c>
      <c r="I201" s="138">
        <f t="shared" si="31"/>
        <v>0</v>
      </c>
      <c r="J201" s="138">
        <v>0</v>
      </c>
      <c r="K201" s="138">
        <f t="shared" si="32"/>
        <v>0</v>
      </c>
      <c r="L201" s="126"/>
      <c r="M201" s="126"/>
      <c r="N201" s="126"/>
      <c r="O201" s="126"/>
      <c r="P201" s="126"/>
      <c r="Q201" s="126"/>
      <c r="R201" s="126"/>
      <c r="S201" s="126"/>
      <c r="T201" s="126"/>
      <c r="U201" s="126" t="s">
        <v>138</v>
      </c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  <c r="AF201" s="126"/>
      <c r="AG201" s="126"/>
      <c r="AH201" s="126"/>
      <c r="AI201" s="126"/>
      <c r="AJ201" s="126"/>
      <c r="AK201" s="126"/>
      <c r="AL201" s="126"/>
      <c r="AM201" s="126"/>
      <c r="AN201" s="126"/>
      <c r="AO201" s="126"/>
      <c r="AP201" s="126"/>
      <c r="AQ201" s="126"/>
      <c r="AR201" s="126"/>
      <c r="AS201" s="126"/>
      <c r="AT201" s="126"/>
      <c r="AU201" s="126"/>
      <c r="AV201" s="126"/>
      <c r="AW201" s="126"/>
      <c r="AX201" s="126"/>
    </row>
    <row r="202" spans="1:50" ht="22.5" outlineLevel="1" x14ac:dyDescent="0.2">
      <c r="A202" s="127">
        <v>182</v>
      </c>
      <c r="B202" s="131" t="s">
        <v>508</v>
      </c>
      <c r="C202" s="157" t="s">
        <v>509</v>
      </c>
      <c r="D202" s="133" t="s">
        <v>147</v>
      </c>
      <c r="E202" s="135">
        <v>20.25</v>
      </c>
      <c r="F202" s="137">
        <v>0</v>
      </c>
      <c r="G202" s="138">
        <f t="shared" si="30"/>
        <v>0</v>
      </c>
      <c r="H202" s="138">
        <v>8.3000000000000001E-4</v>
      </c>
      <c r="I202" s="138">
        <f t="shared" si="31"/>
        <v>1.6809999999999999E-2</v>
      </c>
      <c r="J202" s="138">
        <v>0</v>
      </c>
      <c r="K202" s="138">
        <f t="shared" si="32"/>
        <v>0</v>
      </c>
      <c r="L202" s="126"/>
      <c r="M202" s="126"/>
      <c r="N202" s="126"/>
      <c r="O202" s="126"/>
      <c r="P202" s="126"/>
      <c r="Q202" s="126"/>
      <c r="R202" s="126"/>
      <c r="S202" s="126"/>
      <c r="T202" s="126"/>
      <c r="U202" s="126" t="s">
        <v>138</v>
      </c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  <c r="AF202" s="126"/>
      <c r="AG202" s="126"/>
      <c r="AH202" s="126"/>
      <c r="AI202" s="126"/>
      <c r="AJ202" s="126"/>
      <c r="AK202" s="126"/>
      <c r="AL202" s="126"/>
      <c r="AM202" s="126"/>
      <c r="AN202" s="126"/>
      <c r="AO202" s="126"/>
      <c r="AP202" s="126"/>
      <c r="AQ202" s="126"/>
      <c r="AR202" s="126"/>
      <c r="AS202" s="126"/>
      <c r="AT202" s="126"/>
      <c r="AU202" s="126"/>
      <c r="AV202" s="126"/>
      <c r="AW202" s="126"/>
      <c r="AX202" s="126"/>
    </row>
    <row r="203" spans="1:50" outlineLevel="1" x14ac:dyDescent="0.2">
      <c r="A203" s="127">
        <v>183</v>
      </c>
      <c r="B203" s="131" t="s">
        <v>510</v>
      </c>
      <c r="C203" s="157" t="s">
        <v>511</v>
      </c>
      <c r="D203" s="133" t="s">
        <v>147</v>
      </c>
      <c r="E203" s="135">
        <v>21.262499999999999</v>
      </c>
      <c r="F203" s="137">
        <v>0</v>
      </c>
      <c r="G203" s="138">
        <f t="shared" si="30"/>
        <v>0</v>
      </c>
      <c r="H203" s="138">
        <v>4.7999999999999996E-3</v>
      </c>
      <c r="I203" s="138">
        <f t="shared" si="31"/>
        <v>0.10206</v>
      </c>
      <c r="J203" s="138">
        <v>0</v>
      </c>
      <c r="K203" s="138">
        <f t="shared" si="32"/>
        <v>0</v>
      </c>
      <c r="L203" s="126"/>
      <c r="M203" s="126"/>
      <c r="N203" s="126"/>
      <c r="O203" s="126"/>
      <c r="P203" s="126"/>
      <c r="Q203" s="126"/>
      <c r="R203" s="126"/>
      <c r="S203" s="126"/>
      <c r="T203" s="126"/>
      <c r="U203" s="126" t="s">
        <v>190</v>
      </c>
      <c r="V203" s="126"/>
      <c r="W203" s="126"/>
      <c r="X203" s="126"/>
      <c r="Y203" s="126"/>
      <c r="Z203" s="126"/>
      <c r="AA203" s="126"/>
      <c r="AB203" s="126"/>
      <c r="AC203" s="126"/>
      <c r="AD203" s="126"/>
      <c r="AE203" s="126"/>
      <c r="AF203" s="126"/>
      <c r="AG203" s="126"/>
      <c r="AH203" s="126"/>
      <c r="AI203" s="126"/>
      <c r="AJ203" s="126"/>
      <c r="AK203" s="126"/>
      <c r="AL203" s="126"/>
      <c r="AM203" s="126"/>
      <c r="AN203" s="126"/>
      <c r="AO203" s="126"/>
      <c r="AP203" s="126"/>
      <c r="AQ203" s="126"/>
      <c r="AR203" s="126"/>
      <c r="AS203" s="126"/>
      <c r="AT203" s="126"/>
      <c r="AU203" s="126"/>
      <c r="AV203" s="126"/>
      <c r="AW203" s="126"/>
      <c r="AX203" s="126"/>
    </row>
    <row r="204" spans="1:50" outlineLevel="1" x14ac:dyDescent="0.2">
      <c r="A204" s="127">
        <v>184</v>
      </c>
      <c r="B204" s="131" t="s">
        <v>512</v>
      </c>
      <c r="C204" s="157" t="s">
        <v>513</v>
      </c>
      <c r="D204" s="133" t="s">
        <v>147</v>
      </c>
      <c r="E204" s="135">
        <v>21.262499999999999</v>
      </c>
      <c r="F204" s="137">
        <v>0</v>
      </c>
      <c r="G204" s="138">
        <f t="shared" si="30"/>
        <v>0</v>
      </c>
      <c r="H204" s="138">
        <v>5.5999999999999999E-3</v>
      </c>
      <c r="I204" s="138">
        <f t="shared" si="31"/>
        <v>0.11907</v>
      </c>
      <c r="J204" s="138">
        <v>0</v>
      </c>
      <c r="K204" s="138">
        <f t="shared" si="32"/>
        <v>0</v>
      </c>
      <c r="L204" s="126"/>
      <c r="M204" s="126"/>
      <c r="N204" s="126"/>
      <c r="O204" s="126"/>
      <c r="P204" s="126"/>
      <c r="Q204" s="126"/>
      <c r="R204" s="126"/>
      <c r="S204" s="126"/>
      <c r="T204" s="126"/>
      <c r="U204" s="126" t="s">
        <v>190</v>
      </c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  <c r="AF204" s="126"/>
      <c r="AG204" s="126"/>
      <c r="AH204" s="126"/>
      <c r="AI204" s="126"/>
      <c r="AJ204" s="126"/>
      <c r="AK204" s="126"/>
      <c r="AL204" s="126"/>
      <c r="AM204" s="126"/>
      <c r="AN204" s="126"/>
      <c r="AO204" s="126"/>
      <c r="AP204" s="126"/>
      <c r="AQ204" s="126"/>
      <c r="AR204" s="126"/>
      <c r="AS204" s="126"/>
      <c r="AT204" s="126"/>
      <c r="AU204" s="126"/>
      <c r="AV204" s="126"/>
      <c r="AW204" s="126"/>
      <c r="AX204" s="126"/>
    </row>
    <row r="205" spans="1:50" ht="22.5" outlineLevel="1" x14ac:dyDescent="0.2">
      <c r="A205" s="127">
        <v>185</v>
      </c>
      <c r="B205" s="131" t="s">
        <v>514</v>
      </c>
      <c r="C205" s="157" t="s">
        <v>515</v>
      </c>
      <c r="D205" s="133" t="s">
        <v>147</v>
      </c>
      <c r="E205" s="135">
        <v>30.375</v>
      </c>
      <c r="F205" s="137">
        <v>0</v>
      </c>
      <c r="G205" s="138">
        <f t="shared" si="30"/>
        <v>0</v>
      </c>
      <c r="H205" s="138">
        <v>2.3000000000000001E-4</v>
      </c>
      <c r="I205" s="138">
        <f t="shared" si="31"/>
        <v>6.9899999999999997E-3</v>
      </c>
      <c r="J205" s="138">
        <v>0</v>
      </c>
      <c r="K205" s="138">
        <f t="shared" si="32"/>
        <v>0</v>
      </c>
      <c r="L205" s="126"/>
      <c r="M205" s="126"/>
      <c r="N205" s="126"/>
      <c r="O205" s="126"/>
      <c r="P205" s="126"/>
      <c r="Q205" s="126"/>
      <c r="R205" s="126"/>
      <c r="S205" s="126"/>
      <c r="T205" s="126"/>
      <c r="U205" s="126" t="s">
        <v>138</v>
      </c>
      <c r="V205" s="126"/>
      <c r="W205" s="126"/>
      <c r="X205" s="126"/>
      <c r="Y205" s="126"/>
      <c r="Z205" s="126"/>
      <c r="AA205" s="126"/>
      <c r="AB205" s="126"/>
      <c r="AC205" s="126"/>
      <c r="AD205" s="126"/>
      <c r="AE205" s="126"/>
      <c r="AF205" s="126"/>
      <c r="AG205" s="126"/>
      <c r="AH205" s="126"/>
      <c r="AI205" s="126"/>
      <c r="AJ205" s="126"/>
      <c r="AK205" s="126"/>
      <c r="AL205" s="126"/>
      <c r="AM205" s="126"/>
      <c r="AN205" s="126"/>
      <c r="AO205" s="126"/>
      <c r="AP205" s="126"/>
      <c r="AQ205" s="126"/>
      <c r="AR205" s="126"/>
      <c r="AS205" s="126"/>
      <c r="AT205" s="126"/>
      <c r="AU205" s="126"/>
      <c r="AV205" s="126"/>
      <c r="AW205" s="126"/>
      <c r="AX205" s="126"/>
    </row>
    <row r="206" spans="1:50" outlineLevel="1" x14ac:dyDescent="0.2">
      <c r="A206" s="127">
        <v>186</v>
      </c>
      <c r="B206" s="131" t="s">
        <v>516</v>
      </c>
      <c r="C206" s="157" t="s">
        <v>517</v>
      </c>
      <c r="D206" s="133" t="s">
        <v>147</v>
      </c>
      <c r="E206" s="135">
        <v>31.893750000000001</v>
      </c>
      <c r="F206" s="137">
        <v>0</v>
      </c>
      <c r="G206" s="138">
        <f t="shared" si="30"/>
        <v>0</v>
      </c>
      <c r="H206" s="138">
        <v>8.0000000000000002E-3</v>
      </c>
      <c r="I206" s="138">
        <f t="shared" si="31"/>
        <v>0.25514999999999999</v>
      </c>
      <c r="J206" s="138">
        <v>0</v>
      </c>
      <c r="K206" s="138">
        <f t="shared" si="32"/>
        <v>0</v>
      </c>
      <c r="L206" s="126"/>
      <c r="M206" s="126"/>
      <c r="N206" s="126"/>
      <c r="O206" s="126"/>
      <c r="P206" s="126"/>
      <c r="Q206" s="126"/>
      <c r="R206" s="126"/>
      <c r="S206" s="126"/>
      <c r="T206" s="126"/>
      <c r="U206" s="126" t="s">
        <v>190</v>
      </c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  <c r="AF206" s="126"/>
      <c r="AG206" s="126"/>
      <c r="AH206" s="126"/>
      <c r="AI206" s="126"/>
      <c r="AJ206" s="126"/>
      <c r="AK206" s="126"/>
      <c r="AL206" s="126"/>
      <c r="AM206" s="126"/>
      <c r="AN206" s="126"/>
      <c r="AO206" s="126"/>
      <c r="AP206" s="126"/>
      <c r="AQ206" s="126"/>
      <c r="AR206" s="126"/>
      <c r="AS206" s="126"/>
      <c r="AT206" s="126"/>
      <c r="AU206" s="126"/>
      <c r="AV206" s="126"/>
      <c r="AW206" s="126"/>
      <c r="AX206" s="126"/>
    </row>
    <row r="207" spans="1:50" outlineLevel="1" x14ac:dyDescent="0.2">
      <c r="A207" s="127">
        <v>187</v>
      </c>
      <c r="B207" s="131" t="s">
        <v>518</v>
      </c>
      <c r="C207" s="157" t="s">
        <v>519</v>
      </c>
      <c r="D207" s="133" t="s">
        <v>147</v>
      </c>
      <c r="E207" s="135">
        <v>31.893750000000001</v>
      </c>
      <c r="F207" s="137">
        <v>0</v>
      </c>
      <c r="G207" s="138">
        <f t="shared" si="30"/>
        <v>0</v>
      </c>
      <c r="H207" s="138">
        <v>2.3999999999999998E-3</v>
      </c>
      <c r="I207" s="138">
        <f t="shared" si="31"/>
        <v>7.6550000000000007E-2</v>
      </c>
      <c r="J207" s="138">
        <v>0</v>
      </c>
      <c r="K207" s="138">
        <f t="shared" si="32"/>
        <v>0</v>
      </c>
      <c r="L207" s="126"/>
      <c r="M207" s="126"/>
      <c r="N207" s="126"/>
      <c r="O207" s="126"/>
      <c r="P207" s="126"/>
      <c r="Q207" s="126"/>
      <c r="R207" s="126"/>
      <c r="S207" s="126"/>
      <c r="T207" s="126"/>
      <c r="U207" s="126" t="s">
        <v>190</v>
      </c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6"/>
      <c r="AF207" s="126"/>
      <c r="AG207" s="126"/>
      <c r="AH207" s="126"/>
      <c r="AI207" s="126"/>
      <c r="AJ207" s="126"/>
      <c r="AK207" s="126"/>
      <c r="AL207" s="126"/>
      <c r="AM207" s="126"/>
      <c r="AN207" s="126"/>
      <c r="AO207" s="126"/>
      <c r="AP207" s="126"/>
      <c r="AQ207" s="126"/>
      <c r="AR207" s="126"/>
      <c r="AS207" s="126"/>
      <c r="AT207" s="126"/>
      <c r="AU207" s="126"/>
      <c r="AV207" s="126"/>
      <c r="AW207" s="126"/>
      <c r="AX207" s="126"/>
    </row>
    <row r="208" spans="1:50" ht="22.5" outlineLevel="1" x14ac:dyDescent="0.2">
      <c r="A208" s="127">
        <v>188</v>
      </c>
      <c r="B208" s="131" t="s">
        <v>520</v>
      </c>
      <c r="C208" s="157" t="s">
        <v>521</v>
      </c>
      <c r="D208" s="133" t="s">
        <v>147</v>
      </c>
      <c r="E208" s="135">
        <v>50.625</v>
      </c>
      <c r="F208" s="137">
        <v>0</v>
      </c>
      <c r="G208" s="138">
        <f t="shared" si="30"/>
        <v>0</v>
      </c>
      <c r="H208" s="138">
        <v>2.2000000000000001E-4</v>
      </c>
      <c r="I208" s="138">
        <f t="shared" si="31"/>
        <v>1.1140000000000001E-2</v>
      </c>
      <c r="J208" s="138">
        <v>0</v>
      </c>
      <c r="K208" s="138">
        <f t="shared" si="32"/>
        <v>0</v>
      </c>
      <c r="L208" s="126"/>
      <c r="M208" s="126"/>
      <c r="N208" s="126"/>
      <c r="O208" s="126"/>
      <c r="P208" s="126"/>
      <c r="Q208" s="126"/>
      <c r="R208" s="126"/>
      <c r="S208" s="126"/>
      <c r="T208" s="126"/>
      <c r="U208" s="126" t="s">
        <v>138</v>
      </c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6"/>
      <c r="AF208" s="126"/>
      <c r="AG208" s="126"/>
      <c r="AH208" s="126"/>
      <c r="AI208" s="126"/>
      <c r="AJ208" s="126"/>
      <c r="AK208" s="126"/>
      <c r="AL208" s="126"/>
      <c r="AM208" s="126"/>
      <c r="AN208" s="126"/>
      <c r="AO208" s="126"/>
      <c r="AP208" s="126"/>
      <c r="AQ208" s="126"/>
      <c r="AR208" s="126"/>
      <c r="AS208" s="126"/>
      <c r="AT208" s="126"/>
      <c r="AU208" s="126"/>
      <c r="AV208" s="126"/>
      <c r="AW208" s="126"/>
      <c r="AX208" s="126"/>
    </row>
    <row r="209" spans="1:50" outlineLevel="1" x14ac:dyDescent="0.2">
      <c r="A209" s="127">
        <v>189</v>
      </c>
      <c r="B209" s="131" t="s">
        <v>522</v>
      </c>
      <c r="C209" s="157" t="s">
        <v>523</v>
      </c>
      <c r="D209" s="133" t="s">
        <v>171</v>
      </c>
      <c r="E209" s="135">
        <v>0.81599999999999995</v>
      </c>
      <c r="F209" s="137">
        <v>0</v>
      </c>
      <c r="G209" s="138">
        <f t="shared" si="30"/>
        <v>0</v>
      </c>
      <c r="H209" s="138">
        <v>0</v>
      </c>
      <c r="I209" s="138">
        <f t="shared" si="31"/>
        <v>0</v>
      </c>
      <c r="J209" s="138">
        <v>0</v>
      </c>
      <c r="K209" s="138">
        <f t="shared" si="32"/>
        <v>0</v>
      </c>
      <c r="L209" s="126"/>
      <c r="M209" s="126"/>
      <c r="N209" s="126"/>
      <c r="O209" s="126"/>
      <c r="P209" s="126"/>
      <c r="Q209" s="126"/>
      <c r="R209" s="126"/>
      <c r="S209" s="126"/>
      <c r="T209" s="126"/>
      <c r="U209" s="126" t="s">
        <v>138</v>
      </c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  <c r="AF209" s="126"/>
      <c r="AG209" s="126"/>
      <c r="AH209" s="126"/>
      <c r="AI209" s="126"/>
      <c r="AJ209" s="126"/>
      <c r="AK209" s="126"/>
      <c r="AL209" s="126"/>
      <c r="AM209" s="126"/>
      <c r="AN209" s="126"/>
      <c r="AO209" s="126"/>
      <c r="AP209" s="126"/>
      <c r="AQ209" s="126"/>
      <c r="AR209" s="126"/>
      <c r="AS209" s="126"/>
      <c r="AT209" s="126"/>
      <c r="AU209" s="126"/>
      <c r="AV209" s="126"/>
      <c r="AW209" s="126"/>
      <c r="AX209" s="126"/>
    </row>
    <row r="210" spans="1:50" x14ac:dyDescent="0.2">
      <c r="A210" s="128" t="s">
        <v>133</v>
      </c>
      <c r="B210" s="132" t="s">
        <v>83</v>
      </c>
      <c r="C210" s="158" t="s">
        <v>84</v>
      </c>
      <c r="D210" s="134"/>
      <c r="E210" s="136"/>
      <c r="F210" s="139"/>
      <c r="G210" s="139">
        <f>SUM(G211:G221)</f>
        <v>0</v>
      </c>
      <c r="H210" s="139"/>
      <c r="I210" s="139">
        <f>SUM(I211:I221)</f>
        <v>6.3969999999999999E-2</v>
      </c>
      <c r="J210" s="139"/>
      <c r="K210" s="139">
        <f>SUM(K211:K221)</f>
        <v>0</v>
      </c>
      <c r="U210" t="s">
        <v>134</v>
      </c>
    </row>
    <row r="211" spans="1:50" outlineLevel="1" x14ac:dyDescent="0.2">
      <c r="A211" s="127">
        <v>190</v>
      </c>
      <c r="B211" s="131" t="s">
        <v>524</v>
      </c>
      <c r="C211" s="157" t="s">
        <v>525</v>
      </c>
      <c r="D211" s="133" t="s">
        <v>224</v>
      </c>
      <c r="E211" s="135">
        <v>2</v>
      </c>
      <c r="F211" s="137">
        <v>0</v>
      </c>
      <c r="G211" s="138">
        <f t="shared" ref="G211:G221" si="33">ROUND(E211*F211,2)</f>
        <v>0</v>
      </c>
      <c r="H211" s="138">
        <v>2.0999999999999999E-3</v>
      </c>
      <c r="I211" s="138">
        <f t="shared" ref="I211:I221" si="34">ROUND(E211*H211,5)</f>
        <v>4.1999999999999997E-3</v>
      </c>
      <c r="J211" s="138">
        <v>0</v>
      </c>
      <c r="K211" s="138">
        <f t="shared" ref="K211:K221" si="35">ROUND(E211*J211,5)</f>
        <v>0</v>
      </c>
      <c r="L211" s="126"/>
      <c r="M211" s="126"/>
      <c r="N211" s="126"/>
      <c r="O211" s="126"/>
      <c r="P211" s="126"/>
      <c r="Q211" s="126"/>
      <c r="R211" s="126"/>
      <c r="S211" s="126"/>
      <c r="T211" s="126"/>
      <c r="U211" s="126" t="s">
        <v>138</v>
      </c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  <c r="AF211" s="126"/>
      <c r="AG211" s="126"/>
      <c r="AH211" s="126"/>
      <c r="AI211" s="126"/>
      <c r="AJ211" s="126"/>
      <c r="AK211" s="126"/>
      <c r="AL211" s="126"/>
      <c r="AM211" s="126"/>
      <c r="AN211" s="126"/>
      <c r="AO211" s="126"/>
      <c r="AP211" s="126"/>
      <c r="AQ211" s="126"/>
      <c r="AR211" s="126"/>
      <c r="AS211" s="126"/>
      <c r="AT211" s="126"/>
      <c r="AU211" s="126"/>
      <c r="AV211" s="126"/>
      <c r="AW211" s="126"/>
      <c r="AX211" s="126"/>
    </row>
    <row r="212" spans="1:50" outlineLevel="1" x14ac:dyDescent="0.2">
      <c r="A212" s="127">
        <v>191</v>
      </c>
      <c r="B212" s="131" t="s">
        <v>526</v>
      </c>
      <c r="C212" s="157" t="s">
        <v>527</v>
      </c>
      <c r="D212" s="133" t="s">
        <v>224</v>
      </c>
      <c r="E212" s="135">
        <v>9</v>
      </c>
      <c r="F212" s="137">
        <v>0</v>
      </c>
      <c r="G212" s="138">
        <f t="shared" si="33"/>
        <v>0</v>
      </c>
      <c r="H212" s="138">
        <v>2.5200000000000001E-3</v>
      </c>
      <c r="I212" s="138">
        <f t="shared" si="34"/>
        <v>2.2679999999999999E-2</v>
      </c>
      <c r="J212" s="138">
        <v>0</v>
      </c>
      <c r="K212" s="138">
        <f t="shared" si="35"/>
        <v>0</v>
      </c>
      <c r="L212" s="126"/>
      <c r="M212" s="126"/>
      <c r="N212" s="126"/>
      <c r="O212" s="126"/>
      <c r="P212" s="126"/>
      <c r="Q212" s="126"/>
      <c r="R212" s="126"/>
      <c r="S212" s="126"/>
      <c r="T212" s="126"/>
      <c r="U212" s="126" t="s">
        <v>138</v>
      </c>
      <c r="V212" s="126"/>
      <c r="W212" s="126"/>
      <c r="X212" s="126"/>
      <c r="Y212" s="126"/>
      <c r="Z212" s="126"/>
      <c r="AA212" s="126"/>
      <c r="AB212" s="126"/>
      <c r="AC212" s="126"/>
      <c r="AD212" s="126"/>
      <c r="AE212" s="126"/>
      <c r="AF212" s="126"/>
      <c r="AG212" s="126"/>
      <c r="AH212" s="126"/>
      <c r="AI212" s="126"/>
      <c r="AJ212" s="126"/>
      <c r="AK212" s="126"/>
      <c r="AL212" s="126"/>
      <c r="AM212" s="126"/>
      <c r="AN212" s="126"/>
      <c r="AO212" s="126"/>
      <c r="AP212" s="126"/>
      <c r="AQ212" s="126"/>
      <c r="AR212" s="126"/>
      <c r="AS212" s="126"/>
      <c r="AT212" s="126"/>
      <c r="AU212" s="126"/>
      <c r="AV212" s="126"/>
      <c r="AW212" s="126"/>
      <c r="AX212" s="126"/>
    </row>
    <row r="213" spans="1:50" outlineLevel="1" x14ac:dyDescent="0.2">
      <c r="A213" s="127">
        <v>192</v>
      </c>
      <c r="B213" s="131" t="s">
        <v>528</v>
      </c>
      <c r="C213" s="157" t="s">
        <v>529</v>
      </c>
      <c r="D213" s="133" t="s">
        <v>224</v>
      </c>
      <c r="E213" s="135">
        <v>17</v>
      </c>
      <c r="F213" s="137">
        <v>0</v>
      </c>
      <c r="G213" s="138">
        <f t="shared" si="33"/>
        <v>0</v>
      </c>
      <c r="H213" s="138">
        <v>4.6999999999999999E-4</v>
      </c>
      <c r="I213" s="138">
        <f t="shared" si="34"/>
        <v>7.9900000000000006E-3</v>
      </c>
      <c r="J213" s="138">
        <v>0</v>
      </c>
      <c r="K213" s="138">
        <f t="shared" si="35"/>
        <v>0</v>
      </c>
      <c r="L213" s="126"/>
      <c r="M213" s="126"/>
      <c r="N213" s="126"/>
      <c r="O213" s="126"/>
      <c r="P213" s="126"/>
      <c r="Q213" s="126"/>
      <c r="R213" s="126"/>
      <c r="S213" s="126"/>
      <c r="T213" s="126"/>
      <c r="U213" s="126" t="s">
        <v>138</v>
      </c>
      <c r="V213" s="126"/>
      <c r="W213" s="126"/>
      <c r="X213" s="126"/>
      <c r="Y213" s="126"/>
      <c r="Z213" s="126"/>
      <c r="AA213" s="126"/>
      <c r="AB213" s="126"/>
      <c r="AC213" s="126"/>
      <c r="AD213" s="126"/>
      <c r="AE213" s="126"/>
      <c r="AF213" s="126"/>
      <c r="AG213" s="126"/>
      <c r="AH213" s="126"/>
      <c r="AI213" s="126"/>
      <c r="AJ213" s="126"/>
      <c r="AK213" s="126"/>
      <c r="AL213" s="126"/>
      <c r="AM213" s="126"/>
      <c r="AN213" s="126"/>
      <c r="AO213" s="126"/>
      <c r="AP213" s="126"/>
      <c r="AQ213" s="126"/>
      <c r="AR213" s="126"/>
      <c r="AS213" s="126"/>
      <c r="AT213" s="126"/>
      <c r="AU213" s="126"/>
      <c r="AV213" s="126"/>
      <c r="AW213" s="126"/>
      <c r="AX213" s="126"/>
    </row>
    <row r="214" spans="1:50" outlineLevel="1" x14ac:dyDescent="0.2">
      <c r="A214" s="127">
        <v>193</v>
      </c>
      <c r="B214" s="131" t="s">
        <v>530</v>
      </c>
      <c r="C214" s="157" t="s">
        <v>531</v>
      </c>
      <c r="D214" s="133" t="s">
        <v>224</v>
      </c>
      <c r="E214" s="135">
        <v>18</v>
      </c>
      <c r="F214" s="137">
        <v>0</v>
      </c>
      <c r="G214" s="138">
        <f t="shared" si="33"/>
        <v>0</v>
      </c>
      <c r="H214" s="138">
        <v>1.5200000000000001E-3</v>
      </c>
      <c r="I214" s="138">
        <f t="shared" si="34"/>
        <v>2.7359999999999999E-2</v>
      </c>
      <c r="J214" s="138">
        <v>0</v>
      </c>
      <c r="K214" s="138">
        <f t="shared" si="35"/>
        <v>0</v>
      </c>
      <c r="L214" s="126"/>
      <c r="M214" s="126"/>
      <c r="N214" s="126"/>
      <c r="O214" s="126"/>
      <c r="P214" s="126"/>
      <c r="Q214" s="126"/>
      <c r="R214" s="126"/>
      <c r="S214" s="126"/>
      <c r="T214" s="126"/>
      <c r="U214" s="126" t="s">
        <v>138</v>
      </c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  <c r="AF214" s="126"/>
      <c r="AG214" s="126"/>
      <c r="AH214" s="126"/>
      <c r="AI214" s="126"/>
      <c r="AJ214" s="126"/>
      <c r="AK214" s="126"/>
      <c r="AL214" s="126"/>
      <c r="AM214" s="126"/>
      <c r="AN214" s="126"/>
      <c r="AO214" s="126"/>
      <c r="AP214" s="126"/>
      <c r="AQ214" s="126"/>
      <c r="AR214" s="126"/>
      <c r="AS214" s="126"/>
      <c r="AT214" s="126"/>
      <c r="AU214" s="126"/>
      <c r="AV214" s="126"/>
      <c r="AW214" s="126"/>
      <c r="AX214" s="126"/>
    </row>
    <row r="215" spans="1:50" outlineLevel="1" x14ac:dyDescent="0.2">
      <c r="A215" s="127">
        <v>194</v>
      </c>
      <c r="B215" s="131" t="s">
        <v>532</v>
      </c>
      <c r="C215" s="157" t="s">
        <v>533</v>
      </c>
      <c r="D215" s="133" t="s">
        <v>166</v>
      </c>
      <c r="E215" s="135">
        <v>11</v>
      </c>
      <c r="F215" s="137">
        <v>0</v>
      </c>
      <c r="G215" s="138">
        <f t="shared" si="33"/>
        <v>0</v>
      </c>
      <c r="H215" s="138">
        <v>0</v>
      </c>
      <c r="I215" s="138">
        <f t="shared" si="34"/>
        <v>0</v>
      </c>
      <c r="J215" s="138">
        <v>0</v>
      </c>
      <c r="K215" s="138">
        <f t="shared" si="35"/>
        <v>0</v>
      </c>
      <c r="L215" s="126"/>
      <c r="M215" s="126"/>
      <c r="N215" s="126"/>
      <c r="O215" s="126"/>
      <c r="P215" s="126"/>
      <c r="Q215" s="126"/>
      <c r="R215" s="126"/>
      <c r="S215" s="126"/>
      <c r="T215" s="126"/>
      <c r="U215" s="126" t="s">
        <v>138</v>
      </c>
      <c r="V215" s="126"/>
      <c r="W215" s="126"/>
      <c r="X215" s="126"/>
      <c r="Y215" s="126"/>
      <c r="Z215" s="126"/>
      <c r="AA215" s="126"/>
      <c r="AB215" s="126"/>
      <c r="AC215" s="126"/>
      <c r="AD215" s="126"/>
      <c r="AE215" s="126"/>
      <c r="AF215" s="126"/>
      <c r="AG215" s="126"/>
      <c r="AH215" s="126"/>
      <c r="AI215" s="126"/>
      <c r="AJ215" s="126"/>
      <c r="AK215" s="126"/>
      <c r="AL215" s="126"/>
      <c r="AM215" s="126"/>
      <c r="AN215" s="126"/>
      <c r="AO215" s="126"/>
      <c r="AP215" s="126"/>
      <c r="AQ215" s="126"/>
      <c r="AR215" s="126"/>
      <c r="AS215" s="126"/>
      <c r="AT215" s="126"/>
      <c r="AU215" s="126"/>
      <c r="AV215" s="126"/>
      <c r="AW215" s="126"/>
      <c r="AX215" s="126"/>
    </row>
    <row r="216" spans="1:50" outlineLevel="1" x14ac:dyDescent="0.2">
      <c r="A216" s="127">
        <v>195</v>
      </c>
      <c r="B216" s="131" t="s">
        <v>534</v>
      </c>
      <c r="C216" s="157" t="s">
        <v>535</v>
      </c>
      <c r="D216" s="133" t="s">
        <v>166</v>
      </c>
      <c r="E216" s="135">
        <v>4</v>
      </c>
      <c r="F216" s="137">
        <v>0</v>
      </c>
      <c r="G216" s="138">
        <f t="shared" si="33"/>
        <v>0</v>
      </c>
      <c r="H216" s="138">
        <v>0</v>
      </c>
      <c r="I216" s="138">
        <f t="shared" si="34"/>
        <v>0</v>
      </c>
      <c r="J216" s="138">
        <v>0</v>
      </c>
      <c r="K216" s="138">
        <f t="shared" si="35"/>
        <v>0</v>
      </c>
      <c r="L216" s="126"/>
      <c r="M216" s="126"/>
      <c r="N216" s="126"/>
      <c r="O216" s="126"/>
      <c r="P216" s="126"/>
      <c r="Q216" s="126"/>
      <c r="R216" s="126"/>
      <c r="S216" s="126"/>
      <c r="T216" s="126"/>
      <c r="U216" s="126" t="s">
        <v>138</v>
      </c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  <c r="AF216" s="126"/>
      <c r="AG216" s="126"/>
      <c r="AH216" s="126"/>
      <c r="AI216" s="126"/>
      <c r="AJ216" s="126"/>
      <c r="AK216" s="126"/>
      <c r="AL216" s="126"/>
      <c r="AM216" s="126"/>
      <c r="AN216" s="126"/>
      <c r="AO216" s="126"/>
      <c r="AP216" s="126"/>
      <c r="AQ216" s="126"/>
      <c r="AR216" s="126"/>
      <c r="AS216" s="126"/>
      <c r="AT216" s="126"/>
      <c r="AU216" s="126"/>
      <c r="AV216" s="126"/>
      <c r="AW216" s="126"/>
      <c r="AX216" s="126"/>
    </row>
    <row r="217" spans="1:50" outlineLevel="1" x14ac:dyDescent="0.2">
      <c r="A217" s="127">
        <v>196</v>
      </c>
      <c r="B217" s="131" t="s">
        <v>536</v>
      </c>
      <c r="C217" s="157" t="s">
        <v>537</v>
      </c>
      <c r="D217" s="133" t="s">
        <v>166</v>
      </c>
      <c r="E217" s="135">
        <v>1</v>
      </c>
      <c r="F217" s="137">
        <v>0</v>
      </c>
      <c r="G217" s="138">
        <f t="shared" si="33"/>
        <v>0</v>
      </c>
      <c r="H217" s="138">
        <v>5.0000000000000001E-4</v>
      </c>
      <c r="I217" s="138">
        <f t="shared" si="34"/>
        <v>5.0000000000000001E-4</v>
      </c>
      <c r="J217" s="138">
        <v>0</v>
      </c>
      <c r="K217" s="138">
        <f t="shared" si="35"/>
        <v>0</v>
      </c>
      <c r="L217" s="126"/>
      <c r="M217" s="126"/>
      <c r="N217" s="126"/>
      <c r="O217" s="126"/>
      <c r="P217" s="126"/>
      <c r="Q217" s="126"/>
      <c r="R217" s="126"/>
      <c r="S217" s="126"/>
      <c r="T217" s="126"/>
      <c r="U217" s="126" t="s">
        <v>138</v>
      </c>
      <c r="V217" s="126"/>
      <c r="W217" s="126"/>
      <c r="X217" s="126"/>
      <c r="Y217" s="126"/>
      <c r="Z217" s="126"/>
      <c r="AA217" s="126"/>
      <c r="AB217" s="126"/>
      <c r="AC217" s="126"/>
      <c r="AD217" s="126"/>
      <c r="AE217" s="126"/>
      <c r="AF217" s="126"/>
      <c r="AG217" s="126"/>
      <c r="AH217" s="126"/>
      <c r="AI217" s="126"/>
      <c r="AJ217" s="126"/>
      <c r="AK217" s="126"/>
      <c r="AL217" s="126"/>
      <c r="AM217" s="126"/>
      <c r="AN217" s="126"/>
      <c r="AO217" s="126"/>
      <c r="AP217" s="126"/>
      <c r="AQ217" s="126"/>
      <c r="AR217" s="126"/>
      <c r="AS217" s="126"/>
      <c r="AT217" s="126"/>
      <c r="AU217" s="126"/>
      <c r="AV217" s="126"/>
      <c r="AW217" s="126"/>
      <c r="AX217" s="126"/>
    </row>
    <row r="218" spans="1:50" ht="33.75" outlineLevel="1" x14ac:dyDescent="0.2">
      <c r="A218" s="127">
        <v>197</v>
      </c>
      <c r="B218" s="131" t="s">
        <v>538</v>
      </c>
      <c r="C218" s="157" t="s">
        <v>539</v>
      </c>
      <c r="D218" s="133" t="s">
        <v>166</v>
      </c>
      <c r="E218" s="135">
        <v>1</v>
      </c>
      <c r="F218" s="137">
        <v>0</v>
      </c>
      <c r="G218" s="138">
        <f t="shared" si="33"/>
        <v>0</v>
      </c>
      <c r="H218" s="138">
        <v>7.5000000000000002E-4</v>
      </c>
      <c r="I218" s="138">
        <f t="shared" si="34"/>
        <v>7.5000000000000002E-4</v>
      </c>
      <c r="J218" s="138">
        <v>0</v>
      </c>
      <c r="K218" s="138">
        <f t="shared" si="35"/>
        <v>0</v>
      </c>
      <c r="L218" s="126"/>
      <c r="M218" s="126"/>
      <c r="N218" s="126"/>
      <c r="O218" s="126"/>
      <c r="P218" s="126"/>
      <c r="Q218" s="126"/>
      <c r="R218" s="126"/>
      <c r="S218" s="126"/>
      <c r="T218" s="126"/>
      <c r="U218" s="126" t="s">
        <v>138</v>
      </c>
      <c r="V218" s="126"/>
      <c r="W218" s="126"/>
      <c r="X218" s="126"/>
      <c r="Y218" s="126"/>
      <c r="Z218" s="126"/>
      <c r="AA218" s="126"/>
      <c r="AB218" s="126"/>
      <c r="AC218" s="126"/>
      <c r="AD218" s="126"/>
      <c r="AE218" s="126"/>
      <c r="AF218" s="126"/>
      <c r="AG218" s="126"/>
      <c r="AH218" s="126"/>
      <c r="AI218" s="126"/>
      <c r="AJ218" s="126"/>
      <c r="AK218" s="126"/>
      <c r="AL218" s="126"/>
      <c r="AM218" s="126"/>
      <c r="AN218" s="126"/>
      <c r="AO218" s="126"/>
      <c r="AP218" s="126"/>
      <c r="AQ218" s="126"/>
      <c r="AR218" s="126"/>
      <c r="AS218" s="126"/>
      <c r="AT218" s="126"/>
      <c r="AU218" s="126"/>
      <c r="AV218" s="126"/>
      <c r="AW218" s="126"/>
      <c r="AX218" s="126"/>
    </row>
    <row r="219" spans="1:50" ht="22.5" outlineLevel="1" x14ac:dyDescent="0.2">
      <c r="A219" s="127">
        <v>198</v>
      </c>
      <c r="B219" s="131" t="s">
        <v>540</v>
      </c>
      <c r="C219" s="157" t="s">
        <v>541</v>
      </c>
      <c r="D219" s="133" t="s">
        <v>166</v>
      </c>
      <c r="E219" s="135">
        <v>1</v>
      </c>
      <c r="F219" s="137">
        <v>0</v>
      </c>
      <c r="G219" s="138">
        <f t="shared" si="33"/>
        <v>0</v>
      </c>
      <c r="H219" s="138">
        <v>4.8999999999999998E-4</v>
      </c>
      <c r="I219" s="138">
        <f t="shared" si="34"/>
        <v>4.8999999999999998E-4</v>
      </c>
      <c r="J219" s="138">
        <v>0</v>
      </c>
      <c r="K219" s="138">
        <f t="shared" si="35"/>
        <v>0</v>
      </c>
      <c r="L219" s="126"/>
      <c r="M219" s="126"/>
      <c r="N219" s="126"/>
      <c r="O219" s="126"/>
      <c r="P219" s="126"/>
      <c r="Q219" s="126"/>
      <c r="R219" s="126"/>
      <c r="S219" s="126"/>
      <c r="T219" s="126"/>
      <c r="U219" s="126" t="s">
        <v>138</v>
      </c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  <c r="AF219" s="126"/>
      <c r="AG219" s="126"/>
      <c r="AH219" s="126"/>
      <c r="AI219" s="126"/>
      <c r="AJ219" s="126"/>
      <c r="AK219" s="126"/>
      <c r="AL219" s="126"/>
      <c r="AM219" s="126"/>
      <c r="AN219" s="126"/>
      <c r="AO219" s="126"/>
      <c r="AP219" s="126"/>
      <c r="AQ219" s="126"/>
      <c r="AR219" s="126"/>
      <c r="AS219" s="126"/>
      <c r="AT219" s="126"/>
      <c r="AU219" s="126"/>
      <c r="AV219" s="126"/>
      <c r="AW219" s="126"/>
      <c r="AX219" s="126"/>
    </row>
    <row r="220" spans="1:50" outlineLevel="1" x14ac:dyDescent="0.2">
      <c r="A220" s="127">
        <v>199</v>
      </c>
      <c r="B220" s="131" t="s">
        <v>542</v>
      </c>
      <c r="C220" s="157" t="s">
        <v>543</v>
      </c>
      <c r="D220" s="133" t="s">
        <v>224</v>
      </c>
      <c r="E220" s="135">
        <v>35</v>
      </c>
      <c r="F220" s="137">
        <v>0</v>
      </c>
      <c r="G220" s="138">
        <f t="shared" si="33"/>
        <v>0</v>
      </c>
      <c r="H220" s="138">
        <v>0</v>
      </c>
      <c r="I220" s="138">
        <f t="shared" si="34"/>
        <v>0</v>
      </c>
      <c r="J220" s="138">
        <v>0</v>
      </c>
      <c r="K220" s="138">
        <f t="shared" si="35"/>
        <v>0</v>
      </c>
      <c r="L220" s="126"/>
      <c r="M220" s="126"/>
      <c r="N220" s="126"/>
      <c r="O220" s="126"/>
      <c r="P220" s="126"/>
      <c r="Q220" s="126"/>
      <c r="R220" s="126"/>
      <c r="S220" s="126"/>
      <c r="T220" s="126"/>
      <c r="U220" s="126" t="s">
        <v>138</v>
      </c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  <c r="AF220" s="126"/>
      <c r="AG220" s="126"/>
      <c r="AH220" s="126"/>
      <c r="AI220" s="126"/>
      <c r="AJ220" s="126"/>
      <c r="AK220" s="126"/>
      <c r="AL220" s="126"/>
      <c r="AM220" s="126"/>
      <c r="AN220" s="126"/>
      <c r="AO220" s="126"/>
      <c r="AP220" s="126"/>
      <c r="AQ220" s="126"/>
      <c r="AR220" s="126"/>
      <c r="AS220" s="126"/>
      <c r="AT220" s="126"/>
      <c r="AU220" s="126"/>
      <c r="AV220" s="126"/>
      <c r="AW220" s="126"/>
      <c r="AX220" s="126"/>
    </row>
    <row r="221" spans="1:50" outlineLevel="1" x14ac:dyDescent="0.2">
      <c r="A221" s="127">
        <v>200</v>
      </c>
      <c r="B221" s="131" t="s">
        <v>544</v>
      </c>
      <c r="C221" s="157" t="s">
        <v>545</v>
      </c>
      <c r="D221" s="133" t="s">
        <v>171</v>
      </c>
      <c r="E221" s="135">
        <v>6.4000000000000001E-2</v>
      </c>
      <c r="F221" s="137">
        <v>0</v>
      </c>
      <c r="G221" s="138">
        <f t="shared" si="33"/>
        <v>0</v>
      </c>
      <c r="H221" s="138">
        <v>0</v>
      </c>
      <c r="I221" s="138">
        <f t="shared" si="34"/>
        <v>0</v>
      </c>
      <c r="J221" s="138">
        <v>0</v>
      </c>
      <c r="K221" s="138">
        <f t="shared" si="35"/>
        <v>0</v>
      </c>
      <c r="L221" s="126"/>
      <c r="M221" s="126"/>
      <c r="N221" s="126"/>
      <c r="O221" s="126"/>
      <c r="P221" s="126"/>
      <c r="Q221" s="126"/>
      <c r="R221" s="126"/>
      <c r="S221" s="126"/>
      <c r="T221" s="126"/>
      <c r="U221" s="126" t="s">
        <v>138</v>
      </c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  <c r="AF221" s="126"/>
      <c r="AG221" s="126"/>
      <c r="AH221" s="126"/>
      <c r="AI221" s="126"/>
      <c r="AJ221" s="126"/>
      <c r="AK221" s="126"/>
      <c r="AL221" s="126"/>
      <c r="AM221" s="126"/>
      <c r="AN221" s="126"/>
      <c r="AO221" s="126"/>
      <c r="AP221" s="126"/>
      <c r="AQ221" s="126"/>
      <c r="AR221" s="126"/>
      <c r="AS221" s="126"/>
      <c r="AT221" s="126"/>
      <c r="AU221" s="126"/>
      <c r="AV221" s="126"/>
      <c r="AW221" s="126"/>
      <c r="AX221" s="126"/>
    </row>
    <row r="222" spans="1:50" x14ac:dyDescent="0.2">
      <c r="A222" s="128" t="s">
        <v>133</v>
      </c>
      <c r="B222" s="132" t="s">
        <v>85</v>
      </c>
      <c r="C222" s="158" t="s">
        <v>86</v>
      </c>
      <c r="D222" s="134"/>
      <c r="E222" s="136"/>
      <c r="F222" s="139"/>
      <c r="G222" s="139">
        <f>SUM(G223:G235)</f>
        <v>0</v>
      </c>
      <c r="H222" s="139"/>
      <c r="I222" s="139">
        <f>SUM(I223:I235)</f>
        <v>4.7870000000000003E-2</v>
      </c>
      <c r="J222" s="139"/>
      <c r="K222" s="139">
        <f>SUM(K223:K235)</f>
        <v>0</v>
      </c>
      <c r="U222" t="s">
        <v>134</v>
      </c>
    </row>
    <row r="223" spans="1:50" outlineLevel="1" x14ac:dyDescent="0.2">
      <c r="A223" s="127">
        <v>201</v>
      </c>
      <c r="B223" s="131" t="s">
        <v>546</v>
      </c>
      <c r="C223" s="157" t="s">
        <v>547</v>
      </c>
      <c r="D223" s="133" t="s">
        <v>224</v>
      </c>
      <c r="E223" s="135">
        <v>2</v>
      </c>
      <c r="F223" s="137">
        <v>0</v>
      </c>
      <c r="G223" s="138">
        <f t="shared" ref="G223:G235" si="36">ROUND(E223*F223,2)</f>
        <v>0</v>
      </c>
      <c r="H223" s="138">
        <v>5.1999999999999995E-4</v>
      </c>
      <c r="I223" s="138">
        <f t="shared" ref="I223:I235" si="37">ROUND(E223*H223,5)</f>
        <v>1.0399999999999999E-3</v>
      </c>
      <c r="J223" s="138">
        <v>0</v>
      </c>
      <c r="K223" s="138">
        <f t="shared" ref="K223:K235" si="38">ROUND(E223*J223,5)</f>
        <v>0</v>
      </c>
      <c r="L223" s="126"/>
      <c r="M223" s="126"/>
      <c r="N223" s="126"/>
      <c r="O223" s="126"/>
      <c r="P223" s="126"/>
      <c r="Q223" s="126"/>
      <c r="R223" s="126"/>
      <c r="S223" s="126"/>
      <c r="T223" s="126"/>
      <c r="U223" s="126" t="s">
        <v>138</v>
      </c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  <c r="AF223" s="126"/>
      <c r="AG223" s="126"/>
      <c r="AH223" s="126"/>
      <c r="AI223" s="126"/>
      <c r="AJ223" s="126"/>
      <c r="AK223" s="126"/>
      <c r="AL223" s="126"/>
      <c r="AM223" s="126"/>
      <c r="AN223" s="126"/>
      <c r="AO223" s="126"/>
      <c r="AP223" s="126"/>
      <c r="AQ223" s="126"/>
      <c r="AR223" s="126"/>
      <c r="AS223" s="126"/>
      <c r="AT223" s="126"/>
      <c r="AU223" s="126"/>
      <c r="AV223" s="126"/>
      <c r="AW223" s="126"/>
      <c r="AX223" s="126"/>
    </row>
    <row r="224" spans="1:50" outlineLevel="1" x14ac:dyDescent="0.2">
      <c r="A224" s="127">
        <v>202</v>
      </c>
      <c r="B224" s="131" t="s">
        <v>548</v>
      </c>
      <c r="C224" s="157" t="s">
        <v>549</v>
      </c>
      <c r="D224" s="133" t="s">
        <v>224</v>
      </c>
      <c r="E224" s="135">
        <v>35</v>
      </c>
      <c r="F224" s="137">
        <v>0</v>
      </c>
      <c r="G224" s="138">
        <f t="shared" si="36"/>
        <v>0</v>
      </c>
      <c r="H224" s="138">
        <v>4.6000000000000001E-4</v>
      </c>
      <c r="I224" s="138">
        <f t="shared" si="37"/>
        <v>1.61E-2</v>
      </c>
      <c r="J224" s="138">
        <v>0</v>
      </c>
      <c r="K224" s="138">
        <f t="shared" si="38"/>
        <v>0</v>
      </c>
      <c r="L224" s="126"/>
      <c r="M224" s="126"/>
      <c r="N224" s="126"/>
      <c r="O224" s="126"/>
      <c r="P224" s="126"/>
      <c r="Q224" s="126"/>
      <c r="R224" s="126"/>
      <c r="S224" s="126"/>
      <c r="T224" s="126"/>
      <c r="U224" s="126" t="s">
        <v>138</v>
      </c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  <c r="AF224" s="126"/>
      <c r="AG224" s="126"/>
      <c r="AH224" s="126"/>
      <c r="AI224" s="126"/>
      <c r="AJ224" s="126"/>
      <c r="AK224" s="126"/>
      <c r="AL224" s="126"/>
      <c r="AM224" s="126"/>
      <c r="AN224" s="126"/>
      <c r="AO224" s="126"/>
      <c r="AP224" s="126"/>
      <c r="AQ224" s="126"/>
      <c r="AR224" s="126"/>
      <c r="AS224" s="126"/>
      <c r="AT224" s="126"/>
      <c r="AU224" s="126"/>
      <c r="AV224" s="126"/>
      <c r="AW224" s="126"/>
      <c r="AX224" s="126"/>
    </row>
    <row r="225" spans="1:50" outlineLevel="1" x14ac:dyDescent="0.2">
      <c r="A225" s="127">
        <v>203</v>
      </c>
      <c r="B225" s="131" t="s">
        <v>550</v>
      </c>
      <c r="C225" s="157" t="s">
        <v>551</v>
      </c>
      <c r="D225" s="133" t="s">
        <v>224</v>
      </c>
      <c r="E225" s="135">
        <v>8</v>
      </c>
      <c r="F225" s="137">
        <v>0</v>
      </c>
      <c r="G225" s="138">
        <f t="shared" si="36"/>
        <v>0</v>
      </c>
      <c r="H225" s="138">
        <v>5.8E-4</v>
      </c>
      <c r="I225" s="138">
        <f t="shared" si="37"/>
        <v>4.64E-3</v>
      </c>
      <c r="J225" s="138">
        <v>0</v>
      </c>
      <c r="K225" s="138">
        <f t="shared" si="38"/>
        <v>0</v>
      </c>
      <c r="L225" s="126"/>
      <c r="M225" s="126"/>
      <c r="N225" s="126"/>
      <c r="O225" s="126"/>
      <c r="P225" s="126"/>
      <c r="Q225" s="126"/>
      <c r="R225" s="126"/>
      <c r="S225" s="126"/>
      <c r="T225" s="126"/>
      <c r="U225" s="126" t="s">
        <v>138</v>
      </c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  <c r="AF225" s="126"/>
      <c r="AG225" s="126"/>
      <c r="AH225" s="126"/>
      <c r="AI225" s="126"/>
      <c r="AJ225" s="126"/>
      <c r="AK225" s="126"/>
      <c r="AL225" s="126"/>
      <c r="AM225" s="126"/>
      <c r="AN225" s="126"/>
      <c r="AO225" s="126"/>
      <c r="AP225" s="126"/>
      <c r="AQ225" s="126"/>
      <c r="AR225" s="126"/>
      <c r="AS225" s="126"/>
      <c r="AT225" s="126"/>
      <c r="AU225" s="126"/>
      <c r="AV225" s="126"/>
      <c r="AW225" s="126"/>
      <c r="AX225" s="126"/>
    </row>
    <row r="226" spans="1:50" ht="22.5" outlineLevel="1" x14ac:dyDescent="0.2">
      <c r="A226" s="127">
        <v>204</v>
      </c>
      <c r="B226" s="131" t="s">
        <v>552</v>
      </c>
      <c r="C226" s="157" t="s">
        <v>553</v>
      </c>
      <c r="D226" s="133" t="s">
        <v>224</v>
      </c>
      <c r="E226" s="135">
        <v>35</v>
      </c>
      <c r="F226" s="137">
        <v>0</v>
      </c>
      <c r="G226" s="138">
        <f t="shared" si="36"/>
        <v>0</v>
      </c>
      <c r="H226" s="138">
        <v>3.0000000000000001E-5</v>
      </c>
      <c r="I226" s="138">
        <f t="shared" si="37"/>
        <v>1.0499999999999999E-3</v>
      </c>
      <c r="J226" s="138">
        <v>0</v>
      </c>
      <c r="K226" s="138">
        <f t="shared" si="38"/>
        <v>0</v>
      </c>
      <c r="L226" s="126"/>
      <c r="M226" s="126"/>
      <c r="N226" s="126"/>
      <c r="O226" s="126"/>
      <c r="P226" s="126"/>
      <c r="Q226" s="126"/>
      <c r="R226" s="126"/>
      <c r="S226" s="126"/>
      <c r="T226" s="126"/>
      <c r="U226" s="126" t="s">
        <v>138</v>
      </c>
      <c r="V226" s="126"/>
      <c r="W226" s="126"/>
      <c r="X226" s="126"/>
      <c r="Y226" s="126"/>
      <c r="Z226" s="126"/>
      <c r="AA226" s="126"/>
      <c r="AB226" s="126"/>
      <c r="AC226" s="126"/>
      <c r="AD226" s="126"/>
      <c r="AE226" s="126"/>
      <c r="AF226" s="126"/>
      <c r="AG226" s="126"/>
      <c r="AH226" s="126"/>
      <c r="AI226" s="126"/>
      <c r="AJ226" s="126"/>
      <c r="AK226" s="126"/>
      <c r="AL226" s="126"/>
      <c r="AM226" s="126"/>
      <c r="AN226" s="126"/>
      <c r="AO226" s="126"/>
      <c r="AP226" s="126"/>
      <c r="AQ226" s="126"/>
      <c r="AR226" s="126"/>
      <c r="AS226" s="126"/>
      <c r="AT226" s="126"/>
      <c r="AU226" s="126"/>
      <c r="AV226" s="126"/>
      <c r="AW226" s="126"/>
      <c r="AX226" s="126"/>
    </row>
    <row r="227" spans="1:50" ht="22.5" outlineLevel="1" x14ac:dyDescent="0.2">
      <c r="A227" s="127">
        <v>205</v>
      </c>
      <c r="B227" s="131" t="s">
        <v>554</v>
      </c>
      <c r="C227" s="157" t="s">
        <v>555</v>
      </c>
      <c r="D227" s="133" t="s">
        <v>224</v>
      </c>
      <c r="E227" s="135">
        <v>8</v>
      </c>
      <c r="F227" s="137">
        <v>0</v>
      </c>
      <c r="G227" s="138">
        <f t="shared" si="36"/>
        <v>0</v>
      </c>
      <c r="H227" s="138">
        <v>6.0000000000000002E-5</v>
      </c>
      <c r="I227" s="138">
        <f t="shared" si="37"/>
        <v>4.8000000000000001E-4</v>
      </c>
      <c r="J227" s="138">
        <v>0</v>
      </c>
      <c r="K227" s="138">
        <f t="shared" si="38"/>
        <v>0</v>
      </c>
      <c r="L227" s="126"/>
      <c r="M227" s="126"/>
      <c r="N227" s="126"/>
      <c r="O227" s="126"/>
      <c r="P227" s="126"/>
      <c r="Q227" s="126"/>
      <c r="R227" s="126"/>
      <c r="S227" s="126"/>
      <c r="T227" s="126"/>
      <c r="U227" s="126" t="s">
        <v>138</v>
      </c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  <c r="AF227" s="126"/>
      <c r="AG227" s="126"/>
      <c r="AH227" s="126"/>
      <c r="AI227" s="126"/>
      <c r="AJ227" s="126"/>
      <c r="AK227" s="126"/>
      <c r="AL227" s="126"/>
      <c r="AM227" s="126"/>
      <c r="AN227" s="126"/>
      <c r="AO227" s="126"/>
      <c r="AP227" s="126"/>
      <c r="AQ227" s="126"/>
      <c r="AR227" s="126"/>
      <c r="AS227" s="126"/>
      <c r="AT227" s="126"/>
      <c r="AU227" s="126"/>
      <c r="AV227" s="126"/>
      <c r="AW227" s="126"/>
      <c r="AX227" s="126"/>
    </row>
    <row r="228" spans="1:50" outlineLevel="1" x14ac:dyDescent="0.2">
      <c r="A228" s="127">
        <v>206</v>
      </c>
      <c r="B228" s="131" t="s">
        <v>556</v>
      </c>
      <c r="C228" s="157" t="s">
        <v>557</v>
      </c>
      <c r="D228" s="133" t="s">
        <v>428</v>
      </c>
      <c r="E228" s="135">
        <v>1</v>
      </c>
      <c r="F228" s="137">
        <v>0</v>
      </c>
      <c r="G228" s="138">
        <f t="shared" si="36"/>
        <v>0</v>
      </c>
      <c r="H228" s="138">
        <v>7.0400000000000003E-3</v>
      </c>
      <c r="I228" s="138">
        <f t="shared" si="37"/>
        <v>7.0400000000000003E-3</v>
      </c>
      <c r="J228" s="138">
        <v>0</v>
      </c>
      <c r="K228" s="138">
        <f t="shared" si="38"/>
        <v>0</v>
      </c>
      <c r="L228" s="126"/>
      <c r="M228" s="126"/>
      <c r="N228" s="126"/>
      <c r="O228" s="126"/>
      <c r="P228" s="126"/>
      <c r="Q228" s="126"/>
      <c r="R228" s="126"/>
      <c r="S228" s="126"/>
      <c r="T228" s="126"/>
      <c r="U228" s="126" t="s">
        <v>138</v>
      </c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  <c r="AF228" s="126"/>
      <c r="AG228" s="126"/>
      <c r="AH228" s="126"/>
      <c r="AI228" s="126"/>
      <c r="AJ228" s="126"/>
      <c r="AK228" s="126"/>
      <c r="AL228" s="126"/>
      <c r="AM228" s="126"/>
      <c r="AN228" s="126"/>
      <c r="AO228" s="126"/>
      <c r="AP228" s="126"/>
      <c r="AQ228" s="126"/>
      <c r="AR228" s="126"/>
      <c r="AS228" s="126"/>
      <c r="AT228" s="126"/>
      <c r="AU228" s="126"/>
      <c r="AV228" s="126"/>
      <c r="AW228" s="126"/>
      <c r="AX228" s="126"/>
    </row>
    <row r="229" spans="1:50" outlineLevel="1" x14ac:dyDescent="0.2">
      <c r="A229" s="127">
        <v>207</v>
      </c>
      <c r="B229" s="131" t="s">
        <v>558</v>
      </c>
      <c r="C229" s="157" t="s">
        <v>559</v>
      </c>
      <c r="D229" s="133" t="s">
        <v>166</v>
      </c>
      <c r="E229" s="135">
        <v>20</v>
      </c>
      <c r="F229" s="137">
        <v>0</v>
      </c>
      <c r="G229" s="138">
        <f t="shared" si="36"/>
        <v>0</v>
      </c>
      <c r="H229" s="138">
        <v>0</v>
      </c>
      <c r="I229" s="138">
        <f t="shared" si="37"/>
        <v>0</v>
      </c>
      <c r="J229" s="138">
        <v>0</v>
      </c>
      <c r="K229" s="138">
        <f t="shared" si="38"/>
        <v>0</v>
      </c>
      <c r="L229" s="126"/>
      <c r="M229" s="126"/>
      <c r="N229" s="126"/>
      <c r="O229" s="126"/>
      <c r="P229" s="126"/>
      <c r="Q229" s="126"/>
      <c r="R229" s="126"/>
      <c r="S229" s="126"/>
      <c r="T229" s="126"/>
      <c r="U229" s="126" t="s">
        <v>138</v>
      </c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  <c r="AF229" s="126"/>
      <c r="AG229" s="126"/>
      <c r="AH229" s="126"/>
      <c r="AI229" s="126"/>
      <c r="AJ229" s="126"/>
      <c r="AK229" s="126"/>
      <c r="AL229" s="126"/>
      <c r="AM229" s="126"/>
      <c r="AN229" s="126"/>
      <c r="AO229" s="126"/>
      <c r="AP229" s="126"/>
      <c r="AQ229" s="126"/>
      <c r="AR229" s="126"/>
      <c r="AS229" s="126"/>
      <c r="AT229" s="126"/>
      <c r="AU229" s="126"/>
      <c r="AV229" s="126"/>
      <c r="AW229" s="126"/>
      <c r="AX229" s="126"/>
    </row>
    <row r="230" spans="1:50" outlineLevel="1" x14ac:dyDescent="0.2">
      <c r="A230" s="127">
        <v>208</v>
      </c>
      <c r="B230" s="131" t="s">
        <v>560</v>
      </c>
      <c r="C230" s="157" t="s">
        <v>561</v>
      </c>
      <c r="D230" s="133" t="s">
        <v>166</v>
      </c>
      <c r="E230" s="135">
        <v>20</v>
      </c>
      <c r="F230" s="137">
        <v>0</v>
      </c>
      <c r="G230" s="138">
        <f t="shared" si="36"/>
        <v>0</v>
      </c>
      <c r="H230" s="138">
        <v>7.3999999999999999E-4</v>
      </c>
      <c r="I230" s="138">
        <f t="shared" si="37"/>
        <v>1.4800000000000001E-2</v>
      </c>
      <c r="J230" s="138">
        <v>0</v>
      </c>
      <c r="K230" s="138">
        <f t="shared" si="38"/>
        <v>0</v>
      </c>
      <c r="L230" s="126"/>
      <c r="M230" s="126"/>
      <c r="N230" s="126"/>
      <c r="O230" s="126"/>
      <c r="P230" s="126"/>
      <c r="Q230" s="126"/>
      <c r="R230" s="126"/>
      <c r="S230" s="126"/>
      <c r="T230" s="126"/>
      <c r="U230" s="126" t="s">
        <v>138</v>
      </c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6"/>
      <c r="AG230" s="126"/>
      <c r="AH230" s="126"/>
      <c r="AI230" s="126"/>
      <c r="AJ230" s="126"/>
      <c r="AK230" s="126"/>
      <c r="AL230" s="126"/>
      <c r="AM230" s="126"/>
      <c r="AN230" s="126"/>
      <c r="AO230" s="126"/>
      <c r="AP230" s="126"/>
      <c r="AQ230" s="126"/>
      <c r="AR230" s="126"/>
      <c r="AS230" s="126"/>
      <c r="AT230" s="126"/>
      <c r="AU230" s="126"/>
      <c r="AV230" s="126"/>
      <c r="AW230" s="126"/>
      <c r="AX230" s="126"/>
    </row>
    <row r="231" spans="1:50" outlineLevel="1" x14ac:dyDescent="0.2">
      <c r="A231" s="127">
        <v>209</v>
      </c>
      <c r="B231" s="131" t="s">
        <v>562</v>
      </c>
      <c r="C231" s="157" t="s">
        <v>563</v>
      </c>
      <c r="D231" s="133" t="s">
        <v>166</v>
      </c>
      <c r="E231" s="135">
        <v>1</v>
      </c>
      <c r="F231" s="137">
        <v>0</v>
      </c>
      <c r="G231" s="138">
        <f t="shared" si="36"/>
        <v>0</v>
      </c>
      <c r="H231" s="138">
        <v>1.6000000000000001E-3</v>
      </c>
      <c r="I231" s="138">
        <f t="shared" si="37"/>
        <v>1.6000000000000001E-3</v>
      </c>
      <c r="J231" s="138">
        <v>0</v>
      </c>
      <c r="K231" s="138">
        <f t="shared" si="38"/>
        <v>0</v>
      </c>
      <c r="L231" s="126"/>
      <c r="M231" s="126"/>
      <c r="N231" s="126"/>
      <c r="O231" s="126"/>
      <c r="P231" s="126"/>
      <c r="Q231" s="126"/>
      <c r="R231" s="126"/>
      <c r="S231" s="126"/>
      <c r="T231" s="126"/>
      <c r="U231" s="126" t="s">
        <v>138</v>
      </c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/>
      <c r="AI231" s="126"/>
      <c r="AJ231" s="126"/>
      <c r="AK231" s="126"/>
      <c r="AL231" s="126"/>
      <c r="AM231" s="126"/>
      <c r="AN231" s="126"/>
      <c r="AO231" s="126"/>
      <c r="AP231" s="126"/>
      <c r="AQ231" s="126"/>
      <c r="AR231" s="126"/>
      <c r="AS231" s="126"/>
      <c r="AT231" s="126"/>
      <c r="AU231" s="126"/>
      <c r="AV231" s="126"/>
      <c r="AW231" s="126"/>
      <c r="AX231" s="126"/>
    </row>
    <row r="232" spans="1:50" outlineLevel="1" x14ac:dyDescent="0.2">
      <c r="A232" s="127">
        <v>210</v>
      </c>
      <c r="B232" s="131" t="s">
        <v>564</v>
      </c>
      <c r="C232" s="157" t="s">
        <v>565</v>
      </c>
      <c r="D232" s="133" t="s">
        <v>166</v>
      </c>
      <c r="E232" s="135">
        <v>2</v>
      </c>
      <c r="F232" s="137">
        <v>0</v>
      </c>
      <c r="G232" s="138">
        <f t="shared" si="36"/>
        <v>0</v>
      </c>
      <c r="H232" s="138">
        <v>3.1E-4</v>
      </c>
      <c r="I232" s="138">
        <f t="shared" si="37"/>
        <v>6.2E-4</v>
      </c>
      <c r="J232" s="138">
        <v>0</v>
      </c>
      <c r="K232" s="138">
        <f t="shared" si="38"/>
        <v>0</v>
      </c>
      <c r="L232" s="126"/>
      <c r="M232" s="126"/>
      <c r="N232" s="126"/>
      <c r="O232" s="126"/>
      <c r="P232" s="126"/>
      <c r="Q232" s="126"/>
      <c r="R232" s="126"/>
      <c r="S232" s="126"/>
      <c r="T232" s="126"/>
      <c r="U232" s="126" t="s">
        <v>138</v>
      </c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  <c r="AF232" s="126"/>
      <c r="AG232" s="126"/>
      <c r="AH232" s="126"/>
      <c r="AI232" s="126"/>
      <c r="AJ232" s="126"/>
      <c r="AK232" s="126"/>
      <c r="AL232" s="126"/>
      <c r="AM232" s="126"/>
      <c r="AN232" s="126"/>
      <c r="AO232" s="126"/>
      <c r="AP232" s="126"/>
      <c r="AQ232" s="126"/>
      <c r="AR232" s="126"/>
      <c r="AS232" s="126"/>
      <c r="AT232" s="126"/>
      <c r="AU232" s="126"/>
      <c r="AV232" s="126"/>
      <c r="AW232" s="126"/>
      <c r="AX232" s="126"/>
    </row>
    <row r="233" spans="1:50" outlineLevel="1" x14ac:dyDescent="0.2">
      <c r="A233" s="127">
        <v>211</v>
      </c>
      <c r="B233" s="131" t="s">
        <v>566</v>
      </c>
      <c r="C233" s="157" t="s">
        <v>567</v>
      </c>
      <c r="D233" s="133" t="s">
        <v>224</v>
      </c>
      <c r="E233" s="135">
        <v>50</v>
      </c>
      <c r="F233" s="137">
        <v>0</v>
      </c>
      <c r="G233" s="138">
        <f t="shared" si="36"/>
        <v>0</v>
      </c>
      <c r="H233" s="138">
        <v>0</v>
      </c>
      <c r="I233" s="138">
        <f t="shared" si="37"/>
        <v>0</v>
      </c>
      <c r="J233" s="138">
        <v>0</v>
      </c>
      <c r="K233" s="138">
        <f t="shared" si="38"/>
        <v>0</v>
      </c>
      <c r="L233" s="126"/>
      <c r="M233" s="126"/>
      <c r="N233" s="126"/>
      <c r="O233" s="126"/>
      <c r="P233" s="126"/>
      <c r="Q233" s="126"/>
      <c r="R233" s="126"/>
      <c r="S233" s="126"/>
      <c r="T233" s="126"/>
      <c r="U233" s="126" t="s">
        <v>138</v>
      </c>
      <c r="V233" s="126"/>
      <c r="W233" s="126"/>
      <c r="X233" s="126"/>
      <c r="Y233" s="126"/>
      <c r="Z233" s="126"/>
      <c r="AA233" s="126"/>
      <c r="AB233" s="126"/>
      <c r="AC233" s="126"/>
      <c r="AD233" s="126"/>
      <c r="AE233" s="126"/>
      <c r="AF233" s="126"/>
      <c r="AG233" s="126"/>
      <c r="AH233" s="126"/>
      <c r="AI233" s="126"/>
      <c r="AJ233" s="126"/>
      <c r="AK233" s="126"/>
      <c r="AL233" s="126"/>
      <c r="AM233" s="126"/>
      <c r="AN233" s="126"/>
      <c r="AO233" s="126"/>
      <c r="AP233" s="126"/>
      <c r="AQ233" s="126"/>
      <c r="AR233" s="126"/>
      <c r="AS233" s="126"/>
      <c r="AT233" s="126"/>
      <c r="AU233" s="126"/>
      <c r="AV233" s="126"/>
      <c r="AW233" s="126"/>
      <c r="AX233" s="126"/>
    </row>
    <row r="234" spans="1:50" outlineLevel="1" x14ac:dyDescent="0.2">
      <c r="A234" s="127">
        <v>212</v>
      </c>
      <c r="B234" s="131" t="s">
        <v>568</v>
      </c>
      <c r="C234" s="157" t="s">
        <v>569</v>
      </c>
      <c r="D234" s="133" t="s">
        <v>224</v>
      </c>
      <c r="E234" s="135">
        <v>50</v>
      </c>
      <c r="F234" s="137">
        <v>0</v>
      </c>
      <c r="G234" s="138">
        <f t="shared" si="36"/>
        <v>0</v>
      </c>
      <c r="H234" s="138">
        <v>1.0000000000000001E-5</v>
      </c>
      <c r="I234" s="138">
        <f t="shared" si="37"/>
        <v>5.0000000000000001E-4</v>
      </c>
      <c r="J234" s="138">
        <v>0</v>
      </c>
      <c r="K234" s="138">
        <f t="shared" si="38"/>
        <v>0</v>
      </c>
      <c r="L234" s="126"/>
      <c r="M234" s="126"/>
      <c r="N234" s="126"/>
      <c r="O234" s="126"/>
      <c r="P234" s="126"/>
      <c r="Q234" s="126"/>
      <c r="R234" s="126"/>
      <c r="S234" s="126"/>
      <c r="T234" s="126"/>
      <c r="U234" s="126" t="s">
        <v>138</v>
      </c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126"/>
      <c r="AQ234" s="126"/>
      <c r="AR234" s="126"/>
      <c r="AS234" s="126"/>
      <c r="AT234" s="126"/>
      <c r="AU234" s="126"/>
      <c r="AV234" s="126"/>
      <c r="AW234" s="126"/>
      <c r="AX234" s="126"/>
    </row>
    <row r="235" spans="1:50" outlineLevel="1" x14ac:dyDescent="0.2">
      <c r="A235" s="127">
        <v>213</v>
      </c>
      <c r="B235" s="131" t="s">
        <v>570</v>
      </c>
      <c r="C235" s="157" t="s">
        <v>571</v>
      </c>
      <c r="D235" s="133" t="s">
        <v>171</v>
      </c>
      <c r="E235" s="135">
        <v>0.05</v>
      </c>
      <c r="F235" s="137">
        <v>0</v>
      </c>
      <c r="G235" s="138">
        <f t="shared" si="36"/>
        <v>0</v>
      </c>
      <c r="H235" s="138">
        <v>0</v>
      </c>
      <c r="I235" s="138">
        <f t="shared" si="37"/>
        <v>0</v>
      </c>
      <c r="J235" s="138">
        <v>0</v>
      </c>
      <c r="K235" s="138">
        <f t="shared" si="38"/>
        <v>0</v>
      </c>
      <c r="L235" s="126"/>
      <c r="M235" s="126"/>
      <c r="N235" s="126"/>
      <c r="O235" s="126"/>
      <c r="P235" s="126"/>
      <c r="Q235" s="126"/>
      <c r="R235" s="126"/>
      <c r="S235" s="126"/>
      <c r="T235" s="126"/>
      <c r="U235" s="126" t="s">
        <v>138</v>
      </c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  <c r="AF235" s="126"/>
      <c r="AG235" s="126"/>
      <c r="AH235" s="126"/>
      <c r="AI235" s="126"/>
      <c r="AJ235" s="126"/>
      <c r="AK235" s="126"/>
      <c r="AL235" s="126"/>
      <c r="AM235" s="126"/>
      <c r="AN235" s="126"/>
      <c r="AO235" s="126"/>
      <c r="AP235" s="126"/>
      <c r="AQ235" s="126"/>
      <c r="AR235" s="126"/>
      <c r="AS235" s="126"/>
      <c r="AT235" s="126"/>
      <c r="AU235" s="126"/>
      <c r="AV235" s="126"/>
      <c r="AW235" s="126"/>
      <c r="AX235" s="126"/>
    </row>
    <row r="236" spans="1:50" x14ac:dyDescent="0.2">
      <c r="A236" s="128" t="s">
        <v>133</v>
      </c>
      <c r="B236" s="132" t="s">
        <v>87</v>
      </c>
      <c r="C236" s="158" t="s">
        <v>88</v>
      </c>
      <c r="D236" s="134"/>
      <c r="E236" s="136"/>
      <c r="F236" s="139"/>
      <c r="G236" s="139">
        <f>SUM(G237:G274)</f>
        <v>0</v>
      </c>
      <c r="H236" s="139"/>
      <c r="I236" s="139">
        <f>SUM(I237:I274)</f>
        <v>0.40955000000000003</v>
      </c>
      <c r="J236" s="139"/>
      <c r="K236" s="139">
        <f>SUM(K237:K274)</f>
        <v>0</v>
      </c>
      <c r="U236" t="s">
        <v>134</v>
      </c>
    </row>
    <row r="237" spans="1:50" outlineLevel="1" x14ac:dyDescent="0.2">
      <c r="A237" s="127">
        <v>214</v>
      </c>
      <c r="B237" s="131" t="s">
        <v>572</v>
      </c>
      <c r="C237" s="157" t="s">
        <v>573</v>
      </c>
      <c r="D237" s="133" t="s">
        <v>428</v>
      </c>
      <c r="E237" s="135">
        <v>2</v>
      </c>
      <c r="F237" s="137">
        <v>0</v>
      </c>
      <c r="G237" s="138">
        <f t="shared" ref="G237:G274" si="39">ROUND(E237*F237,2)</f>
        <v>0</v>
      </c>
      <c r="H237" s="138">
        <v>0</v>
      </c>
      <c r="I237" s="138">
        <f t="shared" ref="I237:I274" si="40">ROUND(E237*H237,5)</f>
        <v>0</v>
      </c>
      <c r="J237" s="138">
        <v>0</v>
      </c>
      <c r="K237" s="138">
        <f t="shared" ref="K237:K274" si="41">ROUND(E237*J237,5)</f>
        <v>0</v>
      </c>
      <c r="L237" s="126"/>
      <c r="M237" s="126"/>
      <c r="N237" s="126"/>
      <c r="O237" s="126"/>
      <c r="P237" s="126"/>
      <c r="Q237" s="126"/>
      <c r="R237" s="126"/>
      <c r="S237" s="126"/>
      <c r="T237" s="126"/>
      <c r="U237" s="126" t="s">
        <v>138</v>
      </c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  <c r="AF237" s="126"/>
      <c r="AG237" s="126"/>
      <c r="AH237" s="126"/>
      <c r="AI237" s="126"/>
      <c r="AJ237" s="126"/>
      <c r="AK237" s="126"/>
      <c r="AL237" s="126"/>
      <c r="AM237" s="126"/>
      <c r="AN237" s="126"/>
      <c r="AO237" s="126"/>
      <c r="AP237" s="126"/>
      <c r="AQ237" s="126"/>
      <c r="AR237" s="126"/>
      <c r="AS237" s="126"/>
      <c r="AT237" s="126"/>
      <c r="AU237" s="126"/>
      <c r="AV237" s="126"/>
      <c r="AW237" s="126"/>
      <c r="AX237" s="126"/>
    </row>
    <row r="238" spans="1:50" ht="33.75" outlineLevel="1" x14ac:dyDescent="0.2">
      <c r="A238" s="127">
        <v>215</v>
      </c>
      <c r="B238" s="131" t="s">
        <v>574</v>
      </c>
      <c r="C238" s="157" t="s">
        <v>575</v>
      </c>
      <c r="D238" s="133" t="s">
        <v>166</v>
      </c>
      <c r="E238" s="135">
        <v>2</v>
      </c>
      <c r="F238" s="137">
        <v>0</v>
      </c>
      <c r="G238" s="138">
        <f t="shared" si="39"/>
        <v>0</v>
      </c>
      <c r="H238" s="138">
        <v>8.9999999999999993E-3</v>
      </c>
      <c r="I238" s="138">
        <f t="shared" si="40"/>
        <v>1.7999999999999999E-2</v>
      </c>
      <c r="J238" s="138">
        <v>0</v>
      </c>
      <c r="K238" s="138">
        <f t="shared" si="41"/>
        <v>0</v>
      </c>
      <c r="L238" s="126"/>
      <c r="M238" s="126"/>
      <c r="N238" s="126"/>
      <c r="O238" s="126"/>
      <c r="P238" s="126"/>
      <c r="Q238" s="126"/>
      <c r="R238" s="126"/>
      <c r="S238" s="126"/>
      <c r="T238" s="126"/>
      <c r="U238" s="126" t="s">
        <v>190</v>
      </c>
      <c r="V238" s="126"/>
      <c r="W238" s="126"/>
      <c r="X238" s="126"/>
      <c r="Y238" s="126"/>
      <c r="Z238" s="126"/>
      <c r="AA238" s="126"/>
      <c r="AB238" s="126"/>
      <c r="AC238" s="126"/>
      <c r="AD238" s="126"/>
      <c r="AE238" s="126"/>
      <c r="AF238" s="126"/>
      <c r="AG238" s="126"/>
      <c r="AH238" s="126"/>
      <c r="AI238" s="126"/>
      <c r="AJ238" s="126"/>
      <c r="AK238" s="126"/>
      <c r="AL238" s="126"/>
      <c r="AM238" s="126"/>
      <c r="AN238" s="126"/>
      <c r="AO238" s="126"/>
      <c r="AP238" s="126"/>
      <c r="AQ238" s="126"/>
      <c r="AR238" s="126"/>
      <c r="AS238" s="126"/>
      <c r="AT238" s="126"/>
      <c r="AU238" s="126"/>
      <c r="AV238" s="126"/>
      <c r="AW238" s="126"/>
      <c r="AX238" s="126"/>
    </row>
    <row r="239" spans="1:50" outlineLevel="1" x14ac:dyDescent="0.2">
      <c r="A239" s="127">
        <v>216</v>
      </c>
      <c r="B239" s="131" t="s">
        <v>576</v>
      </c>
      <c r="C239" s="157" t="s">
        <v>577</v>
      </c>
      <c r="D239" s="133" t="s">
        <v>428</v>
      </c>
      <c r="E239" s="135">
        <v>1</v>
      </c>
      <c r="F239" s="137">
        <v>0</v>
      </c>
      <c r="G239" s="138">
        <f t="shared" si="39"/>
        <v>0</v>
      </c>
      <c r="H239" s="138">
        <v>0</v>
      </c>
      <c r="I239" s="138">
        <f t="shared" si="40"/>
        <v>0</v>
      </c>
      <c r="J239" s="138">
        <v>0</v>
      </c>
      <c r="K239" s="138">
        <f t="shared" si="41"/>
        <v>0</v>
      </c>
      <c r="L239" s="126"/>
      <c r="M239" s="126"/>
      <c r="N239" s="126"/>
      <c r="O239" s="126"/>
      <c r="P239" s="126"/>
      <c r="Q239" s="126"/>
      <c r="R239" s="126"/>
      <c r="S239" s="126"/>
      <c r="T239" s="126"/>
      <c r="U239" s="126" t="s">
        <v>138</v>
      </c>
      <c r="V239" s="126"/>
      <c r="W239" s="126"/>
      <c r="X239" s="126"/>
      <c r="Y239" s="126"/>
      <c r="Z239" s="126"/>
      <c r="AA239" s="126"/>
      <c r="AB239" s="126"/>
      <c r="AC239" s="126"/>
      <c r="AD239" s="126"/>
      <c r="AE239" s="126"/>
      <c r="AF239" s="126"/>
      <c r="AG239" s="126"/>
      <c r="AH239" s="126"/>
      <c r="AI239" s="126"/>
      <c r="AJ239" s="126"/>
      <c r="AK239" s="126"/>
      <c r="AL239" s="126"/>
      <c r="AM239" s="126"/>
      <c r="AN239" s="126"/>
      <c r="AO239" s="126"/>
      <c r="AP239" s="126"/>
      <c r="AQ239" s="126"/>
      <c r="AR239" s="126"/>
      <c r="AS239" s="126"/>
      <c r="AT239" s="126"/>
      <c r="AU239" s="126"/>
      <c r="AV239" s="126"/>
      <c r="AW239" s="126"/>
      <c r="AX239" s="126"/>
    </row>
    <row r="240" spans="1:50" ht="22.5" outlineLevel="1" x14ac:dyDescent="0.2">
      <c r="A240" s="127">
        <v>217</v>
      </c>
      <c r="B240" s="131" t="s">
        <v>578</v>
      </c>
      <c r="C240" s="157" t="s">
        <v>579</v>
      </c>
      <c r="D240" s="133" t="s">
        <v>166</v>
      </c>
      <c r="E240" s="135">
        <v>1</v>
      </c>
      <c r="F240" s="137">
        <v>0</v>
      </c>
      <c r="G240" s="138">
        <f t="shared" si="39"/>
        <v>0</v>
      </c>
      <c r="H240" s="138">
        <v>0.01</v>
      </c>
      <c r="I240" s="138">
        <f t="shared" si="40"/>
        <v>0.01</v>
      </c>
      <c r="J240" s="138">
        <v>0</v>
      </c>
      <c r="K240" s="138">
        <f t="shared" si="41"/>
        <v>0</v>
      </c>
      <c r="L240" s="126"/>
      <c r="M240" s="126"/>
      <c r="N240" s="126"/>
      <c r="O240" s="126"/>
      <c r="P240" s="126"/>
      <c r="Q240" s="126"/>
      <c r="R240" s="126"/>
      <c r="S240" s="126"/>
      <c r="T240" s="126"/>
      <c r="U240" s="126" t="s">
        <v>190</v>
      </c>
      <c r="V240" s="126"/>
      <c r="W240" s="126"/>
      <c r="X240" s="126"/>
      <c r="Y240" s="126"/>
      <c r="Z240" s="126"/>
      <c r="AA240" s="126"/>
      <c r="AB240" s="126"/>
      <c r="AC240" s="126"/>
      <c r="AD240" s="126"/>
      <c r="AE240" s="126"/>
      <c r="AF240" s="126"/>
      <c r="AG240" s="126"/>
      <c r="AH240" s="126"/>
      <c r="AI240" s="126"/>
      <c r="AJ240" s="126"/>
      <c r="AK240" s="126"/>
      <c r="AL240" s="126"/>
      <c r="AM240" s="126"/>
      <c r="AN240" s="126"/>
      <c r="AO240" s="126"/>
      <c r="AP240" s="126"/>
      <c r="AQ240" s="126"/>
      <c r="AR240" s="126"/>
      <c r="AS240" s="126"/>
      <c r="AT240" s="126"/>
      <c r="AU240" s="126"/>
      <c r="AV240" s="126"/>
      <c r="AW240" s="126"/>
      <c r="AX240" s="126"/>
    </row>
    <row r="241" spans="1:50" outlineLevel="1" x14ac:dyDescent="0.2">
      <c r="A241" s="127">
        <v>218</v>
      </c>
      <c r="B241" s="131" t="s">
        <v>580</v>
      </c>
      <c r="C241" s="157" t="s">
        <v>581</v>
      </c>
      <c r="D241" s="133" t="s">
        <v>166</v>
      </c>
      <c r="E241" s="135">
        <v>3</v>
      </c>
      <c r="F241" s="137">
        <v>0</v>
      </c>
      <c r="G241" s="138">
        <f t="shared" si="39"/>
        <v>0</v>
      </c>
      <c r="H241" s="138">
        <v>3.2000000000000003E-4</v>
      </c>
      <c r="I241" s="138">
        <f t="shared" si="40"/>
        <v>9.6000000000000002E-4</v>
      </c>
      <c r="J241" s="138">
        <v>0</v>
      </c>
      <c r="K241" s="138">
        <f t="shared" si="41"/>
        <v>0</v>
      </c>
      <c r="L241" s="126"/>
      <c r="M241" s="126"/>
      <c r="N241" s="126"/>
      <c r="O241" s="126"/>
      <c r="P241" s="126"/>
      <c r="Q241" s="126"/>
      <c r="R241" s="126"/>
      <c r="S241" s="126"/>
      <c r="T241" s="126"/>
      <c r="U241" s="126" t="s">
        <v>190</v>
      </c>
      <c r="V241" s="126"/>
      <c r="W241" s="126"/>
      <c r="X241" s="126"/>
      <c r="Y241" s="126"/>
      <c r="Z241" s="126"/>
      <c r="AA241" s="126"/>
      <c r="AB241" s="126"/>
      <c r="AC241" s="126"/>
      <c r="AD241" s="126"/>
      <c r="AE241" s="126"/>
      <c r="AF241" s="126"/>
      <c r="AG241" s="126"/>
      <c r="AH241" s="126"/>
      <c r="AI241" s="126"/>
      <c r="AJ241" s="126"/>
      <c r="AK241" s="126"/>
      <c r="AL241" s="126"/>
      <c r="AM241" s="126"/>
      <c r="AN241" s="126"/>
      <c r="AO241" s="126"/>
      <c r="AP241" s="126"/>
      <c r="AQ241" s="126"/>
      <c r="AR241" s="126"/>
      <c r="AS241" s="126"/>
      <c r="AT241" s="126"/>
      <c r="AU241" s="126"/>
      <c r="AV241" s="126"/>
      <c r="AW241" s="126"/>
      <c r="AX241" s="126"/>
    </row>
    <row r="242" spans="1:50" outlineLevel="1" x14ac:dyDescent="0.2">
      <c r="A242" s="127">
        <v>219</v>
      </c>
      <c r="B242" s="131" t="s">
        <v>582</v>
      </c>
      <c r="C242" s="157" t="s">
        <v>583</v>
      </c>
      <c r="D242" s="133" t="s">
        <v>428</v>
      </c>
      <c r="E242" s="135">
        <v>3</v>
      </c>
      <c r="F242" s="137">
        <v>0</v>
      </c>
      <c r="G242" s="138">
        <f t="shared" si="39"/>
        <v>0</v>
      </c>
      <c r="H242" s="138">
        <v>8.8999999999999995E-4</v>
      </c>
      <c r="I242" s="138">
        <f t="shared" si="40"/>
        <v>2.6700000000000001E-3</v>
      </c>
      <c r="J242" s="138">
        <v>0</v>
      </c>
      <c r="K242" s="138">
        <f t="shared" si="41"/>
        <v>0</v>
      </c>
      <c r="L242" s="126"/>
      <c r="M242" s="126"/>
      <c r="N242" s="126"/>
      <c r="O242" s="126"/>
      <c r="P242" s="126"/>
      <c r="Q242" s="126"/>
      <c r="R242" s="126"/>
      <c r="S242" s="126"/>
      <c r="T242" s="126"/>
      <c r="U242" s="126" t="s">
        <v>138</v>
      </c>
      <c r="V242" s="126"/>
      <c r="W242" s="126"/>
      <c r="X242" s="126"/>
      <c r="Y242" s="126"/>
      <c r="Z242" s="126"/>
      <c r="AA242" s="126"/>
      <c r="AB242" s="126"/>
      <c r="AC242" s="126"/>
      <c r="AD242" s="126"/>
      <c r="AE242" s="126"/>
      <c r="AF242" s="126"/>
      <c r="AG242" s="126"/>
      <c r="AH242" s="126"/>
      <c r="AI242" s="126"/>
      <c r="AJ242" s="126"/>
      <c r="AK242" s="126"/>
      <c r="AL242" s="126"/>
      <c r="AM242" s="126"/>
      <c r="AN242" s="126"/>
      <c r="AO242" s="126"/>
      <c r="AP242" s="126"/>
      <c r="AQ242" s="126"/>
      <c r="AR242" s="126"/>
      <c r="AS242" s="126"/>
      <c r="AT242" s="126"/>
      <c r="AU242" s="126"/>
      <c r="AV242" s="126"/>
      <c r="AW242" s="126"/>
      <c r="AX242" s="126"/>
    </row>
    <row r="243" spans="1:50" ht="22.5" outlineLevel="1" x14ac:dyDescent="0.2">
      <c r="A243" s="127">
        <v>220</v>
      </c>
      <c r="B243" s="131" t="s">
        <v>584</v>
      </c>
      <c r="C243" s="157" t="s">
        <v>585</v>
      </c>
      <c r="D243" s="133" t="s">
        <v>166</v>
      </c>
      <c r="E243" s="135">
        <v>3</v>
      </c>
      <c r="F243" s="137">
        <v>0</v>
      </c>
      <c r="G243" s="138">
        <f t="shared" si="39"/>
        <v>0</v>
      </c>
      <c r="H243" s="138">
        <v>1.55E-2</v>
      </c>
      <c r="I243" s="138">
        <f t="shared" si="40"/>
        <v>4.65E-2</v>
      </c>
      <c r="J243" s="138">
        <v>0</v>
      </c>
      <c r="K243" s="138">
        <f t="shared" si="41"/>
        <v>0</v>
      </c>
      <c r="L243" s="126"/>
      <c r="M243" s="126"/>
      <c r="N243" s="126"/>
      <c r="O243" s="126"/>
      <c r="P243" s="126"/>
      <c r="Q243" s="126"/>
      <c r="R243" s="126"/>
      <c r="S243" s="126"/>
      <c r="T243" s="126"/>
      <c r="U243" s="126" t="s">
        <v>190</v>
      </c>
      <c r="V243" s="126"/>
      <c r="W243" s="126"/>
      <c r="X243" s="126"/>
      <c r="Y243" s="126"/>
      <c r="Z243" s="126"/>
      <c r="AA243" s="126"/>
      <c r="AB243" s="126"/>
      <c r="AC243" s="126"/>
      <c r="AD243" s="126"/>
      <c r="AE243" s="126"/>
      <c r="AF243" s="126"/>
      <c r="AG243" s="126"/>
      <c r="AH243" s="126"/>
      <c r="AI243" s="126"/>
      <c r="AJ243" s="126"/>
      <c r="AK243" s="126"/>
      <c r="AL243" s="126"/>
      <c r="AM243" s="126"/>
      <c r="AN243" s="126"/>
      <c r="AO243" s="126"/>
      <c r="AP243" s="126"/>
      <c r="AQ243" s="126"/>
      <c r="AR243" s="126"/>
      <c r="AS243" s="126"/>
      <c r="AT243" s="126"/>
      <c r="AU243" s="126"/>
      <c r="AV243" s="126"/>
      <c r="AW243" s="126"/>
      <c r="AX243" s="126"/>
    </row>
    <row r="244" spans="1:50" outlineLevel="1" x14ac:dyDescent="0.2">
      <c r="A244" s="127">
        <v>221</v>
      </c>
      <c r="B244" s="131" t="s">
        <v>586</v>
      </c>
      <c r="C244" s="157" t="s">
        <v>587</v>
      </c>
      <c r="D244" s="133" t="s">
        <v>166</v>
      </c>
      <c r="E244" s="135">
        <v>3</v>
      </c>
      <c r="F244" s="137">
        <v>0</v>
      </c>
      <c r="G244" s="138">
        <f t="shared" si="39"/>
        <v>0</v>
      </c>
      <c r="H244" s="138">
        <v>1.33E-3</v>
      </c>
      <c r="I244" s="138">
        <f t="shared" si="40"/>
        <v>3.9899999999999996E-3</v>
      </c>
      <c r="J244" s="138">
        <v>0</v>
      </c>
      <c r="K244" s="138">
        <f t="shared" si="41"/>
        <v>0</v>
      </c>
      <c r="L244" s="126"/>
      <c r="M244" s="126"/>
      <c r="N244" s="126"/>
      <c r="O244" s="126"/>
      <c r="P244" s="126"/>
      <c r="Q244" s="126"/>
      <c r="R244" s="126"/>
      <c r="S244" s="126"/>
      <c r="T244" s="126"/>
      <c r="U244" s="126" t="s">
        <v>190</v>
      </c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  <c r="AF244" s="126"/>
      <c r="AG244" s="126"/>
      <c r="AH244" s="126"/>
      <c r="AI244" s="126"/>
      <c r="AJ244" s="126"/>
      <c r="AK244" s="126"/>
      <c r="AL244" s="126"/>
      <c r="AM244" s="126"/>
      <c r="AN244" s="126"/>
      <c r="AO244" s="126"/>
      <c r="AP244" s="126"/>
      <c r="AQ244" s="126"/>
      <c r="AR244" s="126"/>
      <c r="AS244" s="126"/>
      <c r="AT244" s="126"/>
      <c r="AU244" s="126"/>
      <c r="AV244" s="126"/>
      <c r="AW244" s="126"/>
      <c r="AX244" s="126"/>
    </row>
    <row r="245" spans="1:50" outlineLevel="1" x14ac:dyDescent="0.2">
      <c r="A245" s="127">
        <v>222</v>
      </c>
      <c r="B245" s="131" t="s">
        <v>588</v>
      </c>
      <c r="C245" s="157" t="s">
        <v>589</v>
      </c>
      <c r="D245" s="133" t="s">
        <v>428</v>
      </c>
      <c r="E245" s="135">
        <v>4</v>
      </c>
      <c r="F245" s="137">
        <v>0</v>
      </c>
      <c r="G245" s="138">
        <f t="shared" si="39"/>
        <v>0</v>
      </c>
      <c r="H245" s="138">
        <v>1.41E-3</v>
      </c>
      <c r="I245" s="138">
        <f t="shared" si="40"/>
        <v>5.64E-3</v>
      </c>
      <c r="J245" s="138">
        <v>0</v>
      </c>
      <c r="K245" s="138">
        <f t="shared" si="41"/>
        <v>0</v>
      </c>
      <c r="L245" s="126"/>
      <c r="M245" s="126"/>
      <c r="N245" s="126"/>
      <c r="O245" s="126"/>
      <c r="P245" s="126"/>
      <c r="Q245" s="126"/>
      <c r="R245" s="126"/>
      <c r="S245" s="126"/>
      <c r="T245" s="126"/>
      <c r="U245" s="126" t="s">
        <v>138</v>
      </c>
      <c r="V245" s="126"/>
      <c r="W245" s="126"/>
      <c r="X245" s="126"/>
      <c r="Y245" s="126"/>
      <c r="Z245" s="126"/>
      <c r="AA245" s="126"/>
      <c r="AB245" s="126"/>
      <c r="AC245" s="126"/>
      <c r="AD245" s="126"/>
      <c r="AE245" s="126"/>
      <c r="AF245" s="126"/>
      <c r="AG245" s="126"/>
      <c r="AH245" s="126"/>
      <c r="AI245" s="126"/>
      <c r="AJ245" s="126"/>
      <c r="AK245" s="126"/>
      <c r="AL245" s="126"/>
      <c r="AM245" s="126"/>
      <c r="AN245" s="126"/>
      <c r="AO245" s="126"/>
      <c r="AP245" s="126"/>
      <c r="AQ245" s="126"/>
      <c r="AR245" s="126"/>
      <c r="AS245" s="126"/>
      <c r="AT245" s="126"/>
      <c r="AU245" s="126"/>
      <c r="AV245" s="126"/>
      <c r="AW245" s="126"/>
      <c r="AX245" s="126"/>
    </row>
    <row r="246" spans="1:50" ht="22.5" outlineLevel="1" x14ac:dyDescent="0.2">
      <c r="A246" s="127">
        <v>223</v>
      </c>
      <c r="B246" s="131" t="s">
        <v>590</v>
      </c>
      <c r="C246" s="157" t="s">
        <v>591</v>
      </c>
      <c r="D246" s="133" t="s">
        <v>166</v>
      </c>
      <c r="E246" s="135">
        <v>2</v>
      </c>
      <c r="F246" s="137">
        <v>0</v>
      </c>
      <c r="G246" s="138">
        <f t="shared" si="39"/>
        <v>0</v>
      </c>
      <c r="H246" s="138">
        <v>1.6E-2</v>
      </c>
      <c r="I246" s="138">
        <f t="shared" si="40"/>
        <v>3.2000000000000001E-2</v>
      </c>
      <c r="J246" s="138">
        <v>0</v>
      </c>
      <c r="K246" s="138">
        <f t="shared" si="41"/>
        <v>0</v>
      </c>
      <c r="L246" s="126"/>
      <c r="M246" s="126"/>
      <c r="N246" s="126"/>
      <c r="O246" s="126"/>
      <c r="P246" s="126"/>
      <c r="Q246" s="126"/>
      <c r="R246" s="126"/>
      <c r="S246" s="126"/>
      <c r="T246" s="126"/>
      <c r="U246" s="126" t="s">
        <v>190</v>
      </c>
      <c r="V246" s="126"/>
      <c r="W246" s="126"/>
      <c r="X246" s="126"/>
      <c r="Y246" s="126"/>
      <c r="Z246" s="126"/>
      <c r="AA246" s="126"/>
      <c r="AB246" s="126"/>
      <c r="AC246" s="126"/>
      <c r="AD246" s="126"/>
      <c r="AE246" s="126"/>
      <c r="AF246" s="126"/>
      <c r="AG246" s="126"/>
      <c r="AH246" s="126"/>
      <c r="AI246" s="126"/>
      <c r="AJ246" s="126"/>
      <c r="AK246" s="126"/>
      <c r="AL246" s="126"/>
      <c r="AM246" s="126"/>
      <c r="AN246" s="126"/>
      <c r="AO246" s="126"/>
      <c r="AP246" s="126"/>
      <c r="AQ246" s="126"/>
      <c r="AR246" s="126"/>
      <c r="AS246" s="126"/>
      <c r="AT246" s="126"/>
      <c r="AU246" s="126"/>
      <c r="AV246" s="126"/>
      <c r="AW246" s="126"/>
      <c r="AX246" s="126"/>
    </row>
    <row r="247" spans="1:50" outlineLevel="1" x14ac:dyDescent="0.2">
      <c r="A247" s="127">
        <v>224</v>
      </c>
      <c r="B247" s="131" t="s">
        <v>592</v>
      </c>
      <c r="C247" s="157" t="s">
        <v>593</v>
      </c>
      <c r="D247" s="133" t="s">
        <v>166</v>
      </c>
      <c r="E247" s="135">
        <v>2</v>
      </c>
      <c r="F247" s="137">
        <v>0</v>
      </c>
      <c r="G247" s="138">
        <f t="shared" si="39"/>
        <v>0</v>
      </c>
      <c r="H247" s="138">
        <v>8.0000000000000002E-3</v>
      </c>
      <c r="I247" s="138">
        <f t="shared" si="40"/>
        <v>1.6E-2</v>
      </c>
      <c r="J247" s="138">
        <v>0</v>
      </c>
      <c r="K247" s="138">
        <f t="shared" si="41"/>
        <v>0</v>
      </c>
      <c r="L247" s="126"/>
      <c r="M247" s="126"/>
      <c r="N247" s="126"/>
      <c r="O247" s="126"/>
      <c r="P247" s="126"/>
      <c r="Q247" s="126"/>
      <c r="R247" s="126"/>
      <c r="S247" s="126"/>
      <c r="T247" s="126"/>
      <c r="U247" s="126" t="s">
        <v>190</v>
      </c>
      <c r="V247" s="126"/>
      <c r="W247" s="126"/>
      <c r="X247" s="126"/>
      <c r="Y247" s="126"/>
      <c r="Z247" s="126"/>
      <c r="AA247" s="126"/>
      <c r="AB247" s="126"/>
      <c r="AC247" s="126"/>
      <c r="AD247" s="126"/>
      <c r="AE247" s="126"/>
      <c r="AF247" s="126"/>
      <c r="AG247" s="126"/>
      <c r="AH247" s="126"/>
      <c r="AI247" s="126"/>
      <c r="AJ247" s="126"/>
      <c r="AK247" s="126"/>
      <c r="AL247" s="126"/>
      <c r="AM247" s="126"/>
      <c r="AN247" s="126"/>
      <c r="AO247" s="126"/>
      <c r="AP247" s="126"/>
      <c r="AQ247" s="126"/>
      <c r="AR247" s="126"/>
      <c r="AS247" s="126"/>
      <c r="AT247" s="126"/>
      <c r="AU247" s="126"/>
      <c r="AV247" s="126"/>
      <c r="AW247" s="126"/>
      <c r="AX247" s="126"/>
    </row>
    <row r="248" spans="1:50" outlineLevel="1" x14ac:dyDescent="0.2">
      <c r="A248" s="127">
        <v>225</v>
      </c>
      <c r="B248" s="131" t="s">
        <v>594</v>
      </c>
      <c r="C248" s="157" t="s">
        <v>595</v>
      </c>
      <c r="D248" s="133" t="s">
        <v>428</v>
      </c>
      <c r="E248" s="135">
        <v>4</v>
      </c>
      <c r="F248" s="137">
        <v>0</v>
      </c>
      <c r="G248" s="138">
        <f t="shared" si="39"/>
        <v>0</v>
      </c>
      <c r="H248" s="138">
        <v>6.9999999999999994E-5</v>
      </c>
      <c r="I248" s="138">
        <f t="shared" si="40"/>
        <v>2.7999999999999998E-4</v>
      </c>
      <c r="J248" s="138">
        <v>0</v>
      </c>
      <c r="K248" s="138">
        <f t="shared" si="41"/>
        <v>0</v>
      </c>
      <c r="L248" s="126"/>
      <c r="M248" s="126"/>
      <c r="N248" s="126"/>
      <c r="O248" s="126"/>
      <c r="P248" s="126"/>
      <c r="Q248" s="126"/>
      <c r="R248" s="126"/>
      <c r="S248" s="126"/>
      <c r="T248" s="126"/>
      <c r="U248" s="126" t="s">
        <v>138</v>
      </c>
      <c r="V248" s="126"/>
      <c r="W248" s="126"/>
      <c r="X248" s="126"/>
      <c r="Y248" s="126"/>
      <c r="Z248" s="126"/>
      <c r="AA248" s="126"/>
      <c r="AB248" s="126"/>
      <c r="AC248" s="126"/>
      <c r="AD248" s="126"/>
      <c r="AE248" s="126"/>
      <c r="AF248" s="126"/>
      <c r="AG248" s="126"/>
      <c r="AH248" s="126"/>
      <c r="AI248" s="126"/>
      <c r="AJ248" s="126"/>
      <c r="AK248" s="126"/>
      <c r="AL248" s="126"/>
      <c r="AM248" s="126"/>
      <c r="AN248" s="126"/>
      <c r="AO248" s="126"/>
      <c r="AP248" s="126"/>
      <c r="AQ248" s="126"/>
      <c r="AR248" s="126"/>
      <c r="AS248" s="126"/>
      <c r="AT248" s="126"/>
      <c r="AU248" s="126"/>
      <c r="AV248" s="126"/>
      <c r="AW248" s="126"/>
      <c r="AX248" s="126"/>
    </row>
    <row r="249" spans="1:50" outlineLevel="1" x14ac:dyDescent="0.2">
      <c r="A249" s="127">
        <v>226</v>
      </c>
      <c r="B249" s="131" t="s">
        <v>596</v>
      </c>
      <c r="C249" s="157" t="s">
        <v>597</v>
      </c>
      <c r="D249" s="133" t="s">
        <v>166</v>
      </c>
      <c r="E249" s="135">
        <v>4</v>
      </c>
      <c r="F249" s="137">
        <v>0</v>
      </c>
      <c r="G249" s="138">
        <f t="shared" si="39"/>
        <v>0</v>
      </c>
      <c r="H249" s="138">
        <v>1.03E-2</v>
      </c>
      <c r="I249" s="138">
        <f t="shared" si="40"/>
        <v>4.1200000000000001E-2</v>
      </c>
      <c r="J249" s="138">
        <v>0</v>
      </c>
      <c r="K249" s="138">
        <f t="shared" si="41"/>
        <v>0</v>
      </c>
      <c r="L249" s="126"/>
      <c r="M249" s="126"/>
      <c r="N249" s="126"/>
      <c r="O249" s="126"/>
      <c r="P249" s="126"/>
      <c r="Q249" s="126"/>
      <c r="R249" s="126"/>
      <c r="S249" s="126"/>
      <c r="T249" s="126"/>
      <c r="U249" s="126" t="s">
        <v>190</v>
      </c>
      <c r="V249" s="126"/>
      <c r="W249" s="126"/>
      <c r="X249" s="126"/>
      <c r="Y249" s="126"/>
      <c r="Z249" s="126"/>
      <c r="AA249" s="126"/>
      <c r="AB249" s="126"/>
      <c r="AC249" s="126"/>
      <c r="AD249" s="126"/>
      <c r="AE249" s="126"/>
      <c r="AF249" s="126"/>
      <c r="AG249" s="126"/>
      <c r="AH249" s="126"/>
      <c r="AI249" s="126"/>
      <c r="AJ249" s="126"/>
      <c r="AK249" s="126"/>
      <c r="AL249" s="126"/>
      <c r="AM249" s="126"/>
      <c r="AN249" s="126"/>
      <c r="AO249" s="126"/>
      <c r="AP249" s="126"/>
      <c r="AQ249" s="126"/>
      <c r="AR249" s="126"/>
      <c r="AS249" s="126"/>
      <c r="AT249" s="126"/>
      <c r="AU249" s="126"/>
      <c r="AV249" s="126"/>
      <c r="AW249" s="126"/>
      <c r="AX249" s="126"/>
    </row>
    <row r="250" spans="1:50" outlineLevel="1" x14ac:dyDescent="0.2">
      <c r="A250" s="127">
        <v>227</v>
      </c>
      <c r="B250" s="131" t="s">
        <v>598</v>
      </c>
      <c r="C250" s="157" t="s">
        <v>599</v>
      </c>
      <c r="D250" s="133" t="s">
        <v>428</v>
      </c>
      <c r="E250" s="135">
        <v>1</v>
      </c>
      <c r="F250" s="137">
        <v>0</v>
      </c>
      <c r="G250" s="138">
        <f t="shared" si="39"/>
        <v>0</v>
      </c>
      <c r="H250" s="138">
        <v>7.2000000000000005E-4</v>
      </c>
      <c r="I250" s="138">
        <f t="shared" si="40"/>
        <v>7.2000000000000005E-4</v>
      </c>
      <c r="J250" s="138">
        <v>0</v>
      </c>
      <c r="K250" s="138">
        <f t="shared" si="41"/>
        <v>0</v>
      </c>
      <c r="L250" s="126"/>
      <c r="M250" s="126"/>
      <c r="N250" s="126"/>
      <c r="O250" s="126"/>
      <c r="P250" s="126"/>
      <c r="Q250" s="126"/>
      <c r="R250" s="126"/>
      <c r="S250" s="126"/>
      <c r="T250" s="126"/>
      <c r="U250" s="126" t="s">
        <v>138</v>
      </c>
      <c r="V250" s="126"/>
      <c r="W250" s="126"/>
      <c r="X250" s="126"/>
      <c r="Y250" s="126"/>
      <c r="Z250" s="126"/>
      <c r="AA250" s="126"/>
      <c r="AB250" s="126"/>
      <c r="AC250" s="126"/>
      <c r="AD250" s="126"/>
      <c r="AE250" s="126"/>
      <c r="AF250" s="126"/>
      <c r="AG250" s="126"/>
      <c r="AH250" s="126"/>
      <c r="AI250" s="126"/>
      <c r="AJ250" s="126"/>
      <c r="AK250" s="126"/>
      <c r="AL250" s="126"/>
      <c r="AM250" s="126"/>
      <c r="AN250" s="126"/>
      <c r="AO250" s="126"/>
      <c r="AP250" s="126"/>
      <c r="AQ250" s="126"/>
      <c r="AR250" s="126"/>
      <c r="AS250" s="126"/>
      <c r="AT250" s="126"/>
      <c r="AU250" s="126"/>
      <c r="AV250" s="126"/>
      <c r="AW250" s="126"/>
      <c r="AX250" s="126"/>
    </row>
    <row r="251" spans="1:50" outlineLevel="1" x14ac:dyDescent="0.2">
      <c r="A251" s="127">
        <v>228</v>
      </c>
      <c r="B251" s="131" t="s">
        <v>600</v>
      </c>
      <c r="C251" s="157" t="s">
        <v>601</v>
      </c>
      <c r="D251" s="133" t="s">
        <v>166</v>
      </c>
      <c r="E251" s="135">
        <v>1</v>
      </c>
      <c r="F251" s="137">
        <v>0</v>
      </c>
      <c r="G251" s="138">
        <f t="shared" si="39"/>
        <v>0</v>
      </c>
      <c r="H251" s="138">
        <v>2.8000000000000001E-2</v>
      </c>
      <c r="I251" s="138">
        <f t="shared" si="40"/>
        <v>2.8000000000000001E-2</v>
      </c>
      <c r="J251" s="138">
        <v>0</v>
      </c>
      <c r="K251" s="138">
        <f t="shared" si="41"/>
        <v>0</v>
      </c>
      <c r="L251" s="126"/>
      <c r="M251" s="126"/>
      <c r="N251" s="126"/>
      <c r="O251" s="126"/>
      <c r="P251" s="126"/>
      <c r="Q251" s="126"/>
      <c r="R251" s="126"/>
      <c r="S251" s="126"/>
      <c r="T251" s="126"/>
      <c r="U251" s="126" t="s">
        <v>190</v>
      </c>
      <c r="V251" s="126"/>
      <c r="W251" s="126"/>
      <c r="X251" s="126"/>
      <c r="Y251" s="126"/>
      <c r="Z251" s="126"/>
      <c r="AA251" s="126"/>
      <c r="AB251" s="126"/>
      <c r="AC251" s="126"/>
      <c r="AD251" s="126"/>
      <c r="AE251" s="126"/>
      <c r="AF251" s="126"/>
      <c r="AG251" s="126"/>
      <c r="AH251" s="126"/>
      <c r="AI251" s="126"/>
      <c r="AJ251" s="126"/>
      <c r="AK251" s="126"/>
      <c r="AL251" s="126"/>
      <c r="AM251" s="126"/>
      <c r="AN251" s="126"/>
      <c r="AO251" s="126"/>
      <c r="AP251" s="126"/>
      <c r="AQ251" s="126"/>
      <c r="AR251" s="126"/>
      <c r="AS251" s="126"/>
      <c r="AT251" s="126"/>
      <c r="AU251" s="126"/>
      <c r="AV251" s="126"/>
      <c r="AW251" s="126"/>
      <c r="AX251" s="126"/>
    </row>
    <row r="252" spans="1:50" outlineLevel="1" x14ac:dyDescent="0.2">
      <c r="A252" s="127">
        <v>229</v>
      </c>
      <c r="B252" s="131" t="s">
        <v>602</v>
      </c>
      <c r="C252" s="157" t="s">
        <v>603</v>
      </c>
      <c r="D252" s="133" t="s">
        <v>428</v>
      </c>
      <c r="E252" s="135">
        <v>1</v>
      </c>
      <c r="F252" s="137">
        <v>0</v>
      </c>
      <c r="G252" s="138">
        <f t="shared" si="39"/>
        <v>0</v>
      </c>
      <c r="H252" s="138">
        <v>6.2E-4</v>
      </c>
      <c r="I252" s="138">
        <f t="shared" si="40"/>
        <v>6.2E-4</v>
      </c>
      <c r="J252" s="138">
        <v>0</v>
      </c>
      <c r="K252" s="138">
        <f t="shared" si="41"/>
        <v>0</v>
      </c>
      <c r="L252" s="126"/>
      <c r="M252" s="126"/>
      <c r="N252" s="126"/>
      <c r="O252" s="126"/>
      <c r="P252" s="126"/>
      <c r="Q252" s="126"/>
      <c r="R252" s="126"/>
      <c r="S252" s="126"/>
      <c r="T252" s="126"/>
      <c r="U252" s="126" t="s">
        <v>138</v>
      </c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  <c r="AF252" s="126"/>
      <c r="AG252" s="126"/>
      <c r="AH252" s="126"/>
      <c r="AI252" s="126"/>
      <c r="AJ252" s="126"/>
      <c r="AK252" s="126"/>
      <c r="AL252" s="126"/>
      <c r="AM252" s="126"/>
      <c r="AN252" s="126"/>
      <c r="AO252" s="126"/>
      <c r="AP252" s="126"/>
      <c r="AQ252" s="126"/>
      <c r="AR252" s="126"/>
      <c r="AS252" s="126"/>
      <c r="AT252" s="126"/>
      <c r="AU252" s="126"/>
      <c r="AV252" s="126"/>
      <c r="AW252" s="126"/>
      <c r="AX252" s="126"/>
    </row>
    <row r="253" spans="1:50" ht="22.5" outlineLevel="1" x14ac:dyDescent="0.2">
      <c r="A253" s="127">
        <v>230</v>
      </c>
      <c r="B253" s="131" t="s">
        <v>604</v>
      </c>
      <c r="C253" s="157" t="s">
        <v>605</v>
      </c>
      <c r="D253" s="133" t="s">
        <v>166</v>
      </c>
      <c r="E253" s="135">
        <v>1</v>
      </c>
      <c r="F253" s="137">
        <v>0</v>
      </c>
      <c r="G253" s="138">
        <f t="shared" si="39"/>
        <v>0</v>
      </c>
      <c r="H253" s="138">
        <v>3.7499999999999999E-2</v>
      </c>
      <c r="I253" s="138">
        <f t="shared" si="40"/>
        <v>3.7499999999999999E-2</v>
      </c>
      <c r="J253" s="138">
        <v>0</v>
      </c>
      <c r="K253" s="138">
        <f t="shared" si="41"/>
        <v>0</v>
      </c>
      <c r="L253" s="126"/>
      <c r="M253" s="126"/>
      <c r="N253" s="126"/>
      <c r="O253" s="126"/>
      <c r="P253" s="126"/>
      <c r="Q253" s="126"/>
      <c r="R253" s="126"/>
      <c r="S253" s="126"/>
      <c r="T253" s="126"/>
      <c r="U253" s="126" t="s">
        <v>190</v>
      </c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  <c r="AF253" s="126"/>
      <c r="AG253" s="126"/>
      <c r="AH253" s="126"/>
      <c r="AI253" s="126"/>
      <c r="AJ253" s="126"/>
      <c r="AK253" s="126"/>
      <c r="AL253" s="126"/>
      <c r="AM253" s="126"/>
      <c r="AN253" s="126"/>
      <c r="AO253" s="126"/>
      <c r="AP253" s="126"/>
      <c r="AQ253" s="126"/>
      <c r="AR253" s="126"/>
      <c r="AS253" s="126"/>
      <c r="AT253" s="126"/>
      <c r="AU253" s="126"/>
      <c r="AV253" s="126"/>
      <c r="AW253" s="126"/>
      <c r="AX253" s="126"/>
    </row>
    <row r="254" spans="1:50" outlineLevel="1" x14ac:dyDescent="0.2">
      <c r="A254" s="127">
        <v>231</v>
      </c>
      <c r="B254" s="131" t="s">
        <v>606</v>
      </c>
      <c r="C254" s="157" t="s">
        <v>607</v>
      </c>
      <c r="D254" s="133" t="s">
        <v>428</v>
      </c>
      <c r="E254" s="135">
        <v>1</v>
      </c>
      <c r="F254" s="137">
        <v>0</v>
      </c>
      <c r="G254" s="138">
        <f t="shared" si="39"/>
        <v>0</v>
      </c>
      <c r="H254" s="138">
        <v>1.7000000000000001E-4</v>
      </c>
      <c r="I254" s="138">
        <f t="shared" si="40"/>
        <v>1.7000000000000001E-4</v>
      </c>
      <c r="J254" s="138">
        <v>0</v>
      </c>
      <c r="K254" s="138">
        <f t="shared" si="41"/>
        <v>0</v>
      </c>
      <c r="L254" s="126"/>
      <c r="M254" s="126"/>
      <c r="N254" s="126"/>
      <c r="O254" s="126"/>
      <c r="P254" s="126"/>
      <c r="Q254" s="126"/>
      <c r="R254" s="126"/>
      <c r="S254" s="126"/>
      <c r="T254" s="126"/>
      <c r="U254" s="126" t="s">
        <v>138</v>
      </c>
      <c r="V254" s="126"/>
      <c r="W254" s="126"/>
      <c r="X254" s="126"/>
      <c r="Y254" s="126"/>
      <c r="Z254" s="126"/>
      <c r="AA254" s="126"/>
      <c r="AB254" s="126"/>
      <c r="AC254" s="126"/>
      <c r="AD254" s="126"/>
      <c r="AE254" s="126"/>
      <c r="AF254" s="126"/>
      <c r="AG254" s="126"/>
      <c r="AH254" s="126"/>
      <c r="AI254" s="126"/>
      <c r="AJ254" s="126"/>
      <c r="AK254" s="126"/>
      <c r="AL254" s="126"/>
      <c r="AM254" s="126"/>
      <c r="AN254" s="126"/>
      <c r="AO254" s="126"/>
      <c r="AP254" s="126"/>
      <c r="AQ254" s="126"/>
      <c r="AR254" s="126"/>
      <c r="AS254" s="126"/>
      <c r="AT254" s="126"/>
      <c r="AU254" s="126"/>
      <c r="AV254" s="126"/>
      <c r="AW254" s="126"/>
      <c r="AX254" s="126"/>
    </row>
    <row r="255" spans="1:50" ht="22.5" outlineLevel="1" x14ac:dyDescent="0.2">
      <c r="A255" s="127">
        <v>232</v>
      </c>
      <c r="B255" s="131" t="s">
        <v>608</v>
      </c>
      <c r="C255" s="157" t="s">
        <v>609</v>
      </c>
      <c r="D255" s="133" t="s">
        <v>166</v>
      </c>
      <c r="E255" s="135">
        <v>1</v>
      </c>
      <c r="F255" s="137">
        <v>0</v>
      </c>
      <c r="G255" s="138">
        <f t="shared" si="39"/>
        <v>0</v>
      </c>
      <c r="H255" s="138">
        <v>1.0999999999999999E-2</v>
      </c>
      <c r="I255" s="138">
        <f t="shared" si="40"/>
        <v>1.0999999999999999E-2</v>
      </c>
      <c r="J255" s="138">
        <v>0</v>
      </c>
      <c r="K255" s="138">
        <f t="shared" si="41"/>
        <v>0</v>
      </c>
      <c r="L255" s="126"/>
      <c r="M255" s="126"/>
      <c r="N255" s="126"/>
      <c r="O255" s="126"/>
      <c r="P255" s="126"/>
      <c r="Q255" s="126"/>
      <c r="R255" s="126"/>
      <c r="S255" s="126"/>
      <c r="T255" s="126"/>
      <c r="U255" s="126" t="s">
        <v>190</v>
      </c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  <c r="AF255" s="126"/>
      <c r="AG255" s="126"/>
      <c r="AH255" s="126"/>
      <c r="AI255" s="126"/>
      <c r="AJ255" s="126"/>
      <c r="AK255" s="126"/>
      <c r="AL255" s="126"/>
      <c r="AM255" s="126"/>
      <c r="AN255" s="126"/>
      <c r="AO255" s="126"/>
      <c r="AP255" s="126"/>
      <c r="AQ255" s="126"/>
      <c r="AR255" s="126"/>
      <c r="AS255" s="126"/>
      <c r="AT255" s="126"/>
      <c r="AU255" s="126"/>
      <c r="AV255" s="126"/>
      <c r="AW255" s="126"/>
      <c r="AX255" s="126"/>
    </row>
    <row r="256" spans="1:50" outlineLevel="1" x14ac:dyDescent="0.2">
      <c r="A256" s="127">
        <v>233</v>
      </c>
      <c r="B256" s="131" t="s">
        <v>610</v>
      </c>
      <c r="C256" s="157" t="s">
        <v>611</v>
      </c>
      <c r="D256" s="133" t="s">
        <v>428</v>
      </c>
      <c r="E256" s="135">
        <v>1</v>
      </c>
      <c r="F256" s="137">
        <v>0</v>
      </c>
      <c r="G256" s="138">
        <f t="shared" si="39"/>
        <v>0</v>
      </c>
      <c r="H256" s="138">
        <v>3.9199999999999999E-3</v>
      </c>
      <c r="I256" s="138">
        <f t="shared" si="40"/>
        <v>3.9199999999999999E-3</v>
      </c>
      <c r="J256" s="138">
        <v>0</v>
      </c>
      <c r="K256" s="138">
        <f t="shared" si="41"/>
        <v>0</v>
      </c>
      <c r="L256" s="126"/>
      <c r="M256" s="126"/>
      <c r="N256" s="126"/>
      <c r="O256" s="126"/>
      <c r="P256" s="126"/>
      <c r="Q256" s="126"/>
      <c r="R256" s="126"/>
      <c r="S256" s="126"/>
      <c r="T256" s="126"/>
      <c r="U256" s="126" t="s">
        <v>138</v>
      </c>
      <c r="V256" s="126"/>
      <c r="W256" s="126"/>
      <c r="X256" s="126"/>
      <c r="Y256" s="126"/>
      <c r="Z256" s="126"/>
      <c r="AA256" s="126"/>
      <c r="AB256" s="126"/>
      <c r="AC256" s="126"/>
      <c r="AD256" s="126"/>
      <c r="AE256" s="126"/>
      <c r="AF256" s="126"/>
      <c r="AG256" s="126"/>
      <c r="AH256" s="126"/>
      <c r="AI256" s="126"/>
      <c r="AJ256" s="126"/>
      <c r="AK256" s="126"/>
      <c r="AL256" s="126"/>
      <c r="AM256" s="126"/>
      <c r="AN256" s="126"/>
      <c r="AO256" s="126"/>
      <c r="AP256" s="126"/>
      <c r="AQ256" s="126"/>
      <c r="AR256" s="126"/>
      <c r="AS256" s="126"/>
      <c r="AT256" s="126"/>
      <c r="AU256" s="126"/>
      <c r="AV256" s="126"/>
      <c r="AW256" s="126"/>
      <c r="AX256" s="126"/>
    </row>
    <row r="257" spans="1:50" ht="22.5" outlineLevel="1" x14ac:dyDescent="0.2">
      <c r="A257" s="127">
        <v>234</v>
      </c>
      <c r="B257" s="131" t="s">
        <v>612</v>
      </c>
      <c r="C257" s="157" t="s">
        <v>613</v>
      </c>
      <c r="D257" s="133" t="s">
        <v>166</v>
      </c>
      <c r="E257" s="135">
        <v>1</v>
      </c>
      <c r="F257" s="137">
        <v>0</v>
      </c>
      <c r="G257" s="138">
        <f t="shared" si="39"/>
        <v>0</v>
      </c>
      <c r="H257" s="138">
        <v>1.9E-2</v>
      </c>
      <c r="I257" s="138">
        <f t="shared" si="40"/>
        <v>1.9E-2</v>
      </c>
      <c r="J257" s="138">
        <v>0</v>
      </c>
      <c r="K257" s="138">
        <f t="shared" si="41"/>
        <v>0</v>
      </c>
      <c r="L257" s="126"/>
      <c r="M257" s="126"/>
      <c r="N257" s="126"/>
      <c r="O257" s="126"/>
      <c r="P257" s="126"/>
      <c r="Q257" s="126"/>
      <c r="R257" s="126"/>
      <c r="S257" s="126"/>
      <c r="T257" s="126"/>
      <c r="U257" s="126" t="s">
        <v>190</v>
      </c>
      <c r="V257" s="126"/>
      <c r="W257" s="126"/>
      <c r="X257" s="126"/>
      <c r="Y257" s="126"/>
      <c r="Z257" s="126"/>
      <c r="AA257" s="126"/>
      <c r="AB257" s="126"/>
      <c r="AC257" s="126"/>
      <c r="AD257" s="126"/>
      <c r="AE257" s="126"/>
      <c r="AF257" s="126"/>
      <c r="AG257" s="126"/>
      <c r="AH257" s="126"/>
      <c r="AI257" s="126"/>
      <c r="AJ257" s="126"/>
      <c r="AK257" s="126"/>
      <c r="AL257" s="126"/>
      <c r="AM257" s="126"/>
      <c r="AN257" s="126"/>
      <c r="AO257" s="126"/>
      <c r="AP257" s="126"/>
      <c r="AQ257" s="126"/>
      <c r="AR257" s="126"/>
      <c r="AS257" s="126"/>
      <c r="AT257" s="126"/>
      <c r="AU257" s="126"/>
      <c r="AV257" s="126"/>
      <c r="AW257" s="126"/>
      <c r="AX257" s="126"/>
    </row>
    <row r="258" spans="1:50" outlineLevel="1" x14ac:dyDescent="0.2">
      <c r="A258" s="127">
        <v>235</v>
      </c>
      <c r="B258" s="131" t="s">
        <v>614</v>
      </c>
      <c r="C258" s="157" t="s">
        <v>615</v>
      </c>
      <c r="D258" s="133" t="s">
        <v>166</v>
      </c>
      <c r="E258" s="135">
        <v>1</v>
      </c>
      <c r="F258" s="137">
        <v>0</v>
      </c>
      <c r="G258" s="138">
        <f t="shared" si="39"/>
        <v>0</v>
      </c>
      <c r="H258" s="138">
        <v>3.0899999999999999E-3</v>
      </c>
      <c r="I258" s="138">
        <f t="shared" si="40"/>
        <v>3.0899999999999999E-3</v>
      </c>
      <c r="J258" s="138">
        <v>0</v>
      </c>
      <c r="K258" s="138">
        <f t="shared" si="41"/>
        <v>0</v>
      </c>
      <c r="L258" s="126"/>
      <c r="M258" s="126"/>
      <c r="N258" s="126"/>
      <c r="O258" s="126"/>
      <c r="P258" s="126"/>
      <c r="Q258" s="126"/>
      <c r="R258" s="126"/>
      <c r="S258" s="126"/>
      <c r="T258" s="126"/>
      <c r="U258" s="126" t="s">
        <v>138</v>
      </c>
      <c r="V258" s="126"/>
      <c r="W258" s="126"/>
      <c r="X258" s="126"/>
      <c r="Y258" s="126"/>
      <c r="Z258" s="126"/>
      <c r="AA258" s="126"/>
      <c r="AB258" s="126"/>
      <c r="AC258" s="126"/>
      <c r="AD258" s="126"/>
      <c r="AE258" s="126"/>
      <c r="AF258" s="126"/>
      <c r="AG258" s="126"/>
      <c r="AH258" s="126"/>
      <c r="AI258" s="126"/>
      <c r="AJ258" s="126"/>
      <c r="AK258" s="126"/>
      <c r="AL258" s="126"/>
      <c r="AM258" s="126"/>
      <c r="AN258" s="126"/>
      <c r="AO258" s="126"/>
      <c r="AP258" s="126"/>
      <c r="AQ258" s="126"/>
      <c r="AR258" s="126"/>
      <c r="AS258" s="126"/>
      <c r="AT258" s="126"/>
      <c r="AU258" s="126"/>
      <c r="AV258" s="126"/>
      <c r="AW258" s="126"/>
      <c r="AX258" s="126"/>
    </row>
    <row r="259" spans="1:50" outlineLevel="1" x14ac:dyDescent="0.2">
      <c r="A259" s="127">
        <v>236</v>
      </c>
      <c r="B259" s="131" t="s">
        <v>616</v>
      </c>
      <c r="C259" s="157" t="s">
        <v>617</v>
      </c>
      <c r="D259" s="133" t="s">
        <v>166</v>
      </c>
      <c r="E259" s="135">
        <v>1</v>
      </c>
      <c r="F259" s="137">
        <v>0</v>
      </c>
      <c r="G259" s="138">
        <f t="shared" si="39"/>
        <v>0</v>
      </c>
      <c r="H259" s="138">
        <v>1.4E-2</v>
      </c>
      <c r="I259" s="138">
        <f t="shared" si="40"/>
        <v>1.4E-2</v>
      </c>
      <c r="J259" s="138">
        <v>0</v>
      </c>
      <c r="K259" s="138">
        <f t="shared" si="41"/>
        <v>0</v>
      </c>
      <c r="L259" s="126"/>
      <c r="M259" s="126"/>
      <c r="N259" s="126"/>
      <c r="O259" s="126"/>
      <c r="P259" s="126"/>
      <c r="Q259" s="126"/>
      <c r="R259" s="126"/>
      <c r="S259" s="126"/>
      <c r="T259" s="126"/>
      <c r="U259" s="126" t="s">
        <v>190</v>
      </c>
      <c r="V259" s="126"/>
      <c r="W259" s="126"/>
      <c r="X259" s="126"/>
      <c r="Y259" s="126"/>
      <c r="Z259" s="126"/>
      <c r="AA259" s="126"/>
      <c r="AB259" s="126"/>
      <c r="AC259" s="126"/>
      <c r="AD259" s="126"/>
      <c r="AE259" s="126"/>
      <c r="AF259" s="126"/>
      <c r="AG259" s="126"/>
      <c r="AH259" s="126"/>
      <c r="AI259" s="126"/>
      <c r="AJ259" s="126"/>
      <c r="AK259" s="126"/>
      <c r="AL259" s="126"/>
      <c r="AM259" s="126"/>
      <c r="AN259" s="126"/>
      <c r="AO259" s="126"/>
      <c r="AP259" s="126"/>
      <c r="AQ259" s="126"/>
      <c r="AR259" s="126"/>
      <c r="AS259" s="126"/>
      <c r="AT259" s="126"/>
      <c r="AU259" s="126"/>
      <c r="AV259" s="126"/>
      <c r="AW259" s="126"/>
      <c r="AX259" s="126"/>
    </row>
    <row r="260" spans="1:50" ht="22.5" outlineLevel="1" x14ac:dyDescent="0.2">
      <c r="A260" s="127">
        <v>237</v>
      </c>
      <c r="B260" s="131" t="s">
        <v>618</v>
      </c>
      <c r="C260" s="157" t="s">
        <v>619</v>
      </c>
      <c r="D260" s="133" t="s">
        <v>166</v>
      </c>
      <c r="E260" s="135">
        <v>1</v>
      </c>
      <c r="F260" s="137">
        <v>0</v>
      </c>
      <c r="G260" s="138">
        <f t="shared" si="39"/>
        <v>0</v>
      </c>
      <c r="H260" s="138">
        <v>1.5200000000000001E-3</v>
      </c>
      <c r="I260" s="138">
        <f t="shared" si="40"/>
        <v>1.5200000000000001E-3</v>
      </c>
      <c r="J260" s="138">
        <v>0</v>
      </c>
      <c r="K260" s="138">
        <f t="shared" si="41"/>
        <v>0</v>
      </c>
      <c r="L260" s="126"/>
      <c r="M260" s="126"/>
      <c r="N260" s="126"/>
      <c r="O260" s="126"/>
      <c r="P260" s="126"/>
      <c r="Q260" s="126"/>
      <c r="R260" s="126"/>
      <c r="S260" s="126"/>
      <c r="T260" s="126"/>
      <c r="U260" s="126" t="s">
        <v>138</v>
      </c>
      <c r="V260" s="126"/>
      <c r="W260" s="126"/>
      <c r="X260" s="126"/>
      <c r="Y260" s="126"/>
      <c r="Z260" s="126"/>
      <c r="AA260" s="126"/>
      <c r="AB260" s="126"/>
      <c r="AC260" s="126"/>
      <c r="AD260" s="126"/>
      <c r="AE260" s="126"/>
      <c r="AF260" s="126"/>
      <c r="AG260" s="126"/>
      <c r="AH260" s="126"/>
      <c r="AI260" s="126"/>
      <c r="AJ260" s="126"/>
      <c r="AK260" s="126"/>
      <c r="AL260" s="126"/>
      <c r="AM260" s="126"/>
      <c r="AN260" s="126"/>
      <c r="AO260" s="126"/>
      <c r="AP260" s="126"/>
      <c r="AQ260" s="126"/>
      <c r="AR260" s="126"/>
      <c r="AS260" s="126"/>
      <c r="AT260" s="126"/>
      <c r="AU260" s="126"/>
      <c r="AV260" s="126"/>
      <c r="AW260" s="126"/>
      <c r="AX260" s="126"/>
    </row>
    <row r="261" spans="1:50" ht="22.5" outlineLevel="1" x14ac:dyDescent="0.2">
      <c r="A261" s="127">
        <v>238</v>
      </c>
      <c r="B261" s="131" t="s">
        <v>620</v>
      </c>
      <c r="C261" s="157" t="s">
        <v>621</v>
      </c>
      <c r="D261" s="133" t="s">
        <v>166</v>
      </c>
      <c r="E261" s="135">
        <v>4</v>
      </c>
      <c r="F261" s="137">
        <v>0</v>
      </c>
      <c r="G261" s="138">
        <f t="shared" si="39"/>
        <v>0</v>
      </c>
      <c r="H261" s="138">
        <v>8.4999999999999995E-4</v>
      </c>
      <c r="I261" s="138">
        <f t="shared" si="40"/>
        <v>3.3999999999999998E-3</v>
      </c>
      <c r="J261" s="138">
        <v>0</v>
      </c>
      <c r="K261" s="138">
        <f t="shared" si="41"/>
        <v>0</v>
      </c>
      <c r="L261" s="126"/>
      <c r="M261" s="126"/>
      <c r="N261" s="126"/>
      <c r="O261" s="126"/>
      <c r="P261" s="126"/>
      <c r="Q261" s="126"/>
      <c r="R261" s="126"/>
      <c r="S261" s="126"/>
      <c r="T261" s="126"/>
      <c r="U261" s="126" t="s">
        <v>138</v>
      </c>
      <c r="V261" s="126"/>
      <c r="W261" s="126"/>
      <c r="X261" s="126"/>
      <c r="Y261" s="126"/>
      <c r="Z261" s="126"/>
      <c r="AA261" s="126"/>
      <c r="AB261" s="126"/>
      <c r="AC261" s="126"/>
      <c r="AD261" s="126"/>
      <c r="AE261" s="126"/>
      <c r="AF261" s="126"/>
      <c r="AG261" s="126"/>
      <c r="AH261" s="126"/>
      <c r="AI261" s="126"/>
      <c r="AJ261" s="126"/>
      <c r="AK261" s="126"/>
      <c r="AL261" s="126"/>
      <c r="AM261" s="126"/>
      <c r="AN261" s="126"/>
      <c r="AO261" s="126"/>
      <c r="AP261" s="126"/>
      <c r="AQ261" s="126"/>
      <c r="AR261" s="126"/>
      <c r="AS261" s="126"/>
      <c r="AT261" s="126"/>
      <c r="AU261" s="126"/>
      <c r="AV261" s="126"/>
      <c r="AW261" s="126"/>
      <c r="AX261" s="126"/>
    </row>
    <row r="262" spans="1:50" ht="22.5" outlineLevel="1" x14ac:dyDescent="0.2">
      <c r="A262" s="127">
        <v>239</v>
      </c>
      <c r="B262" s="131" t="s">
        <v>622</v>
      </c>
      <c r="C262" s="157" t="s">
        <v>623</v>
      </c>
      <c r="D262" s="133" t="s">
        <v>166</v>
      </c>
      <c r="E262" s="135">
        <v>1</v>
      </c>
      <c r="F262" s="137">
        <v>0</v>
      </c>
      <c r="G262" s="138">
        <f t="shared" si="39"/>
        <v>0</v>
      </c>
      <c r="H262" s="138">
        <v>1.64E-3</v>
      </c>
      <c r="I262" s="138">
        <f t="shared" si="40"/>
        <v>1.64E-3</v>
      </c>
      <c r="J262" s="138">
        <v>0</v>
      </c>
      <c r="K262" s="138">
        <f t="shared" si="41"/>
        <v>0</v>
      </c>
      <c r="L262" s="126"/>
      <c r="M262" s="126"/>
      <c r="N262" s="126"/>
      <c r="O262" s="126"/>
      <c r="P262" s="126"/>
      <c r="Q262" s="126"/>
      <c r="R262" s="126"/>
      <c r="S262" s="126"/>
      <c r="T262" s="126"/>
      <c r="U262" s="126" t="s">
        <v>138</v>
      </c>
      <c r="V262" s="126"/>
      <c r="W262" s="126"/>
      <c r="X262" s="126"/>
      <c r="Y262" s="126"/>
      <c r="Z262" s="126"/>
      <c r="AA262" s="126"/>
      <c r="AB262" s="126"/>
      <c r="AC262" s="126"/>
      <c r="AD262" s="126"/>
      <c r="AE262" s="126"/>
      <c r="AF262" s="126"/>
      <c r="AG262" s="126"/>
      <c r="AH262" s="126"/>
      <c r="AI262" s="126"/>
      <c r="AJ262" s="126"/>
      <c r="AK262" s="126"/>
      <c r="AL262" s="126"/>
      <c r="AM262" s="126"/>
      <c r="AN262" s="126"/>
      <c r="AO262" s="126"/>
      <c r="AP262" s="126"/>
      <c r="AQ262" s="126"/>
      <c r="AR262" s="126"/>
      <c r="AS262" s="126"/>
      <c r="AT262" s="126"/>
      <c r="AU262" s="126"/>
      <c r="AV262" s="126"/>
      <c r="AW262" s="126"/>
      <c r="AX262" s="126"/>
    </row>
    <row r="263" spans="1:50" ht="22.5" outlineLevel="1" x14ac:dyDescent="0.2">
      <c r="A263" s="127">
        <v>240</v>
      </c>
      <c r="B263" s="131" t="s">
        <v>624</v>
      </c>
      <c r="C263" s="157" t="s">
        <v>625</v>
      </c>
      <c r="D263" s="133" t="s">
        <v>428</v>
      </c>
      <c r="E263" s="135">
        <v>1</v>
      </c>
      <c r="F263" s="137">
        <v>0</v>
      </c>
      <c r="G263" s="138">
        <f t="shared" si="39"/>
        <v>0</v>
      </c>
      <c r="H263" s="138">
        <v>1.34E-3</v>
      </c>
      <c r="I263" s="138">
        <f t="shared" si="40"/>
        <v>1.34E-3</v>
      </c>
      <c r="J263" s="138">
        <v>0</v>
      </c>
      <c r="K263" s="138">
        <f t="shared" si="41"/>
        <v>0</v>
      </c>
      <c r="L263" s="126"/>
      <c r="M263" s="126"/>
      <c r="N263" s="126"/>
      <c r="O263" s="126"/>
      <c r="P263" s="126"/>
      <c r="Q263" s="126"/>
      <c r="R263" s="126"/>
      <c r="S263" s="126"/>
      <c r="T263" s="126"/>
      <c r="U263" s="126" t="s">
        <v>138</v>
      </c>
      <c r="V263" s="126"/>
      <c r="W263" s="126"/>
      <c r="X263" s="126"/>
      <c r="Y263" s="126"/>
      <c r="Z263" s="126"/>
      <c r="AA263" s="126"/>
      <c r="AB263" s="126"/>
      <c r="AC263" s="126"/>
      <c r="AD263" s="126"/>
      <c r="AE263" s="126"/>
      <c r="AF263" s="126"/>
      <c r="AG263" s="126"/>
      <c r="AH263" s="126"/>
      <c r="AI263" s="126"/>
      <c r="AJ263" s="126"/>
      <c r="AK263" s="126"/>
      <c r="AL263" s="126"/>
      <c r="AM263" s="126"/>
      <c r="AN263" s="126"/>
      <c r="AO263" s="126"/>
      <c r="AP263" s="126"/>
      <c r="AQ263" s="126"/>
      <c r="AR263" s="126"/>
      <c r="AS263" s="126"/>
      <c r="AT263" s="126"/>
      <c r="AU263" s="126"/>
      <c r="AV263" s="126"/>
      <c r="AW263" s="126"/>
      <c r="AX263" s="126"/>
    </row>
    <row r="264" spans="1:50" outlineLevel="1" x14ac:dyDescent="0.2">
      <c r="A264" s="127">
        <v>241</v>
      </c>
      <c r="B264" s="131" t="s">
        <v>626</v>
      </c>
      <c r="C264" s="157" t="s">
        <v>627</v>
      </c>
      <c r="D264" s="133" t="s">
        <v>428</v>
      </c>
      <c r="E264" s="135">
        <v>14</v>
      </c>
      <c r="F264" s="137">
        <v>0</v>
      </c>
      <c r="G264" s="138">
        <f t="shared" si="39"/>
        <v>0</v>
      </c>
      <c r="H264" s="138">
        <v>1.7000000000000001E-4</v>
      </c>
      <c r="I264" s="138">
        <f t="shared" si="40"/>
        <v>2.3800000000000002E-3</v>
      </c>
      <c r="J264" s="138">
        <v>0</v>
      </c>
      <c r="K264" s="138">
        <f t="shared" si="41"/>
        <v>0</v>
      </c>
      <c r="L264" s="126"/>
      <c r="M264" s="126"/>
      <c r="N264" s="126"/>
      <c r="O264" s="126"/>
      <c r="P264" s="126"/>
      <c r="Q264" s="126"/>
      <c r="R264" s="126"/>
      <c r="S264" s="126"/>
      <c r="T264" s="126"/>
      <c r="U264" s="126" t="s">
        <v>138</v>
      </c>
      <c r="V264" s="126"/>
      <c r="W264" s="126"/>
      <c r="X264" s="126"/>
      <c r="Y264" s="126"/>
      <c r="Z264" s="126"/>
      <c r="AA264" s="126"/>
      <c r="AB264" s="126"/>
      <c r="AC264" s="126"/>
      <c r="AD264" s="126"/>
      <c r="AE264" s="126"/>
      <c r="AF264" s="126"/>
      <c r="AG264" s="126"/>
      <c r="AH264" s="126"/>
      <c r="AI264" s="126"/>
      <c r="AJ264" s="126"/>
      <c r="AK264" s="126"/>
      <c r="AL264" s="126"/>
      <c r="AM264" s="126"/>
      <c r="AN264" s="126"/>
      <c r="AO264" s="126"/>
      <c r="AP264" s="126"/>
      <c r="AQ264" s="126"/>
      <c r="AR264" s="126"/>
      <c r="AS264" s="126"/>
      <c r="AT264" s="126"/>
      <c r="AU264" s="126"/>
      <c r="AV264" s="126"/>
      <c r="AW264" s="126"/>
      <c r="AX264" s="126"/>
    </row>
    <row r="265" spans="1:50" outlineLevel="1" x14ac:dyDescent="0.2">
      <c r="A265" s="127">
        <v>242</v>
      </c>
      <c r="B265" s="131" t="s">
        <v>628</v>
      </c>
      <c r="C265" s="157" t="s">
        <v>629</v>
      </c>
      <c r="D265" s="133" t="s">
        <v>166</v>
      </c>
      <c r="E265" s="135">
        <v>3</v>
      </c>
      <c r="F265" s="137">
        <v>0</v>
      </c>
      <c r="G265" s="138">
        <f t="shared" si="39"/>
        <v>0</v>
      </c>
      <c r="H265" s="138">
        <v>1.3999999999999999E-4</v>
      </c>
      <c r="I265" s="138">
        <f t="shared" si="40"/>
        <v>4.2000000000000002E-4</v>
      </c>
      <c r="J265" s="138">
        <v>0</v>
      </c>
      <c r="K265" s="138">
        <f t="shared" si="41"/>
        <v>0</v>
      </c>
      <c r="L265" s="126"/>
      <c r="M265" s="126"/>
      <c r="N265" s="126"/>
      <c r="O265" s="126"/>
      <c r="P265" s="126"/>
      <c r="Q265" s="126"/>
      <c r="R265" s="126"/>
      <c r="S265" s="126"/>
      <c r="T265" s="126"/>
      <c r="U265" s="126" t="s">
        <v>138</v>
      </c>
      <c r="V265" s="126"/>
      <c r="W265" s="126"/>
      <c r="X265" s="126"/>
      <c r="Y265" s="126"/>
      <c r="Z265" s="126"/>
      <c r="AA265" s="126"/>
      <c r="AB265" s="126"/>
      <c r="AC265" s="126"/>
      <c r="AD265" s="126"/>
      <c r="AE265" s="126"/>
      <c r="AF265" s="126"/>
      <c r="AG265" s="126"/>
      <c r="AH265" s="126"/>
      <c r="AI265" s="126"/>
      <c r="AJ265" s="126"/>
      <c r="AK265" s="126"/>
      <c r="AL265" s="126"/>
      <c r="AM265" s="126"/>
      <c r="AN265" s="126"/>
      <c r="AO265" s="126"/>
      <c r="AP265" s="126"/>
      <c r="AQ265" s="126"/>
      <c r="AR265" s="126"/>
      <c r="AS265" s="126"/>
      <c r="AT265" s="126"/>
      <c r="AU265" s="126"/>
      <c r="AV265" s="126"/>
      <c r="AW265" s="126"/>
      <c r="AX265" s="126"/>
    </row>
    <row r="266" spans="1:50" ht="22.5" outlineLevel="1" x14ac:dyDescent="0.2">
      <c r="A266" s="127">
        <v>243</v>
      </c>
      <c r="B266" s="131" t="s">
        <v>630</v>
      </c>
      <c r="C266" s="157" t="s">
        <v>631</v>
      </c>
      <c r="D266" s="133" t="s">
        <v>166</v>
      </c>
      <c r="E266" s="135">
        <v>3</v>
      </c>
      <c r="F266" s="137">
        <v>0</v>
      </c>
      <c r="G266" s="138">
        <f t="shared" si="39"/>
        <v>0</v>
      </c>
      <c r="H266" s="138">
        <v>2.3000000000000001E-4</v>
      </c>
      <c r="I266" s="138">
        <f t="shared" si="40"/>
        <v>6.8999999999999997E-4</v>
      </c>
      <c r="J266" s="138">
        <v>0</v>
      </c>
      <c r="K266" s="138">
        <f t="shared" si="41"/>
        <v>0</v>
      </c>
      <c r="L266" s="126"/>
      <c r="M266" s="126"/>
      <c r="N266" s="126"/>
      <c r="O266" s="126"/>
      <c r="P266" s="126"/>
      <c r="Q266" s="126"/>
      <c r="R266" s="126"/>
      <c r="S266" s="126"/>
      <c r="T266" s="126"/>
      <c r="U266" s="126" t="s">
        <v>190</v>
      </c>
      <c r="V266" s="126"/>
      <c r="W266" s="126"/>
      <c r="X266" s="126"/>
      <c r="Y266" s="126"/>
      <c r="Z266" s="126"/>
      <c r="AA266" s="126"/>
      <c r="AB266" s="126"/>
      <c r="AC266" s="126"/>
      <c r="AD266" s="126"/>
      <c r="AE266" s="126"/>
      <c r="AF266" s="126"/>
      <c r="AG266" s="126"/>
      <c r="AH266" s="126"/>
      <c r="AI266" s="126"/>
      <c r="AJ266" s="126"/>
      <c r="AK266" s="126"/>
      <c r="AL266" s="126"/>
      <c r="AM266" s="126"/>
      <c r="AN266" s="126"/>
      <c r="AO266" s="126"/>
      <c r="AP266" s="126"/>
      <c r="AQ266" s="126"/>
      <c r="AR266" s="126"/>
      <c r="AS266" s="126"/>
      <c r="AT266" s="126"/>
      <c r="AU266" s="126"/>
      <c r="AV266" s="126"/>
      <c r="AW266" s="126"/>
      <c r="AX266" s="126"/>
    </row>
    <row r="267" spans="1:50" outlineLevel="1" x14ac:dyDescent="0.2">
      <c r="A267" s="127">
        <v>244</v>
      </c>
      <c r="B267" s="131" t="s">
        <v>632</v>
      </c>
      <c r="C267" s="157" t="s">
        <v>633</v>
      </c>
      <c r="D267" s="133" t="s">
        <v>166</v>
      </c>
      <c r="E267" s="135">
        <v>1</v>
      </c>
      <c r="F267" s="137">
        <v>0</v>
      </c>
      <c r="G267" s="138">
        <f t="shared" si="39"/>
        <v>0</v>
      </c>
      <c r="H267" s="138">
        <v>2.7999999999999998E-4</v>
      </c>
      <c r="I267" s="138">
        <f t="shared" si="40"/>
        <v>2.7999999999999998E-4</v>
      </c>
      <c r="J267" s="138">
        <v>0</v>
      </c>
      <c r="K267" s="138">
        <f t="shared" si="41"/>
        <v>0</v>
      </c>
      <c r="L267" s="126"/>
      <c r="M267" s="126"/>
      <c r="N267" s="126"/>
      <c r="O267" s="126"/>
      <c r="P267" s="126"/>
      <c r="Q267" s="126"/>
      <c r="R267" s="126"/>
      <c r="S267" s="126"/>
      <c r="T267" s="126"/>
      <c r="U267" s="126" t="s">
        <v>138</v>
      </c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  <c r="AF267" s="126"/>
      <c r="AG267" s="126"/>
      <c r="AH267" s="126"/>
      <c r="AI267" s="126"/>
      <c r="AJ267" s="126"/>
      <c r="AK267" s="126"/>
      <c r="AL267" s="126"/>
      <c r="AM267" s="126"/>
      <c r="AN267" s="126"/>
      <c r="AO267" s="126"/>
      <c r="AP267" s="126"/>
      <c r="AQ267" s="126"/>
      <c r="AR267" s="126"/>
      <c r="AS267" s="126"/>
      <c r="AT267" s="126"/>
      <c r="AU267" s="126"/>
      <c r="AV267" s="126"/>
      <c r="AW267" s="126"/>
      <c r="AX267" s="126"/>
    </row>
    <row r="268" spans="1:50" outlineLevel="1" x14ac:dyDescent="0.2">
      <c r="A268" s="127">
        <v>245</v>
      </c>
      <c r="B268" s="131" t="s">
        <v>634</v>
      </c>
      <c r="C268" s="157" t="s">
        <v>635</v>
      </c>
      <c r="D268" s="133" t="s">
        <v>166</v>
      </c>
      <c r="E268" s="135">
        <v>1</v>
      </c>
      <c r="F268" s="137">
        <v>0</v>
      </c>
      <c r="G268" s="138">
        <f t="shared" si="39"/>
        <v>0</v>
      </c>
      <c r="H268" s="138">
        <v>2.2000000000000001E-4</v>
      </c>
      <c r="I268" s="138">
        <f t="shared" si="40"/>
        <v>2.2000000000000001E-4</v>
      </c>
      <c r="J268" s="138">
        <v>0</v>
      </c>
      <c r="K268" s="138">
        <f t="shared" si="41"/>
        <v>0</v>
      </c>
      <c r="L268" s="126"/>
      <c r="M268" s="126"/>
      <c r="N268" s="126"/>
      <c r="O268" s="126"/>
      <c r="P268" s="126"/>
      <c r="Q268" s="126"/>
      <c r="R268" s="126"/>
      <c r="S268" s="126"/>
      <c r="T268" s="126"/>
      <c r="U268" s="126" t="s">
        <v>138</v>
      </c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  <c r="AF268" s="126"/>
      <c r="AG268" s="126"/>
      <c r="AH268" s="126"/>
      <c r="AI268" s="126"/>
      <c r="AJ268" s="126"/>
      <c r="AK268" s="126"/>
      <c r="AL268" s="126"/>
      <c r="AM268" s="126"/>
      <c r="AN268" s="126"/>
      <c r="AO268" s="126"/>
      <c r="AP268" s="126"/>
      <c r="AQ268" s="126"/>
      <c r="AR268" s="126"/>
      <c r="AS268" s="126"/>
      <c r="AT268" s="126"/>
      <c r="AU268" s="126"/>
      <c r="AV268" s="126"/>
      <c r="AW268" s="126"/>
      <c r="AX268" s="126"/>
    </row>
    <row r="269" spans="1:50" outlineLevel="1" x14ac:dyDescent="0.2">
      <c r="A269" s="127">
        <v>246</v>
      </c>
      <c r="B269" s="131" t="s">
        <v>636</v>
      </c>
      <c r="C269" s="157" t="s">
        <v>637</v>
      </c>
      <c r="D269" s="133" t="s">
        <v>166</v>
      </c>
      <c r="E269" s="135">
        <v>4</v>
      </c>
      <c r="F269" s="137">
        <v>0</v>
      </c>
      <c r="G269" s="138">
        <f t="shared" si="39"/>
        <v>0</v>
      </c>
      <c r="H269" s="138">
        <v>2.0000000000000001E-4</v>
      </c>
      <c r="I269" s="138">
        <f t="shared" si="40"/>
        <v>8.0000000000000004E-4</v>
      </c>
      <c r="J269" s="138">
        <v>0</v>
      </c>
      <c r="K269" s="138">
        <f t="shared" si="41"/>
        <v>0</v>
      </c>
      <c r="L269" s="126"/>
      <c r="M269" s="126"/>
      <c r="N269" s="126"/>
      <c r="O269" s="126"/>
      <c r="P269" s="126"/>
      <c r="Q269" s="126"/>
      <c r="R269" s="126"/>
      <c r="S269" s="126"/>
      <c r="T269" s="126"/>
      <c r="U269" s="126" t="s">
        <v>138</v>
      </c>
      <c r="V269" s="126"/>
      <c r="W269" s="126"/>
      <c r="X269" s="126"/>
      <c r="Y269" s="126"/>
      <c r="Z269" s="126"/>
      <c r="AA269" s="126"/>
      <c r="AB269" s="126"/>
      <c r="AC269" s="126"/>
      <c r="AD269" s="126"/>
      <c r="AE269" s="126"/>
      <c r="AF269" s="126"/>
      <c r="AG269" s="126"/>
      <c r="AH269" s="126"/>
      <c r="AI269" s="126"/>
      <c r="AJ269" s="126"/>
      <c r="AK269" s="126"/>
      <c r="AL269" s="126"/>
      <c r="AM269" s="126"/>
      <c r="AN269" s="126"/>
      <c r="AO269" s="126"/>
      <c r="AP269" s="126"/>
      <c r="AQ269" s="126"/>
      <c r="AR269" s="126"/>
      <c r="AS269" s="126"/>
      <c r="AT269" s="126"/>
      <c r="AU269" s="126"/>
      <c r="AV269" s="126"/>
      <c r="AW269" s="126"/>
      <c r="AX269" s="126"/>
    </row>
    <row r="270" spans="1:50" outlineLevel="1" x14ac:dyDescent="0.2">
      <c r="A270" s="127">
        <v>247</v>
      </c>
      <c r="B270" s="131" t="s">
        <v>638</v>
      </c>
      <c r="C270" s="157" t="s">
        <v>639</v>
      </c>
      <c r="D270" s="133" t="s">
        <v>166</v>
      </c>
      <c r="E270" s="135">
        <v>1</v>
      </c>
      <c r="F270" s="137">
        <v>0</v>
      </c>
      <c r="G270" s="138">
        <f t="shared" si="39"/>
        <v>0</v>
      </c>
      <c r="H270" s="138">
        <v>5.2999999999999998E-4</v>
      </c>
      <c r="I270" s="138">
        <f t="shared" si="40"/>
        <v>5.2999999999999998E-4</v>
      </c>
      <c r="J270" s="138">
        <v>0</v>
      </c>
      <c r="K270" s="138">
        <f t="shared" si="41"/>
        <v>0</v>
      </c>
      <c r="L270" s="126"/>
      <c r="M270" s="126"/>
      <c r="N270" s="126"/>
      <c r="O270" s="126"/>
      <c r="P270" s="126"/>
      <c r="Q270" s="126"/>
      <c r="R270" s="126"/>
      <c r="S270" s="126"/>
      <c r="T270" s="126"/>
      <c r="U270" s="126" t="s">
        <v>138</v>
      </c>
      <c r="V270" s="126"/>
      <c r="W270" s="126"/>
      <c r="X270" s="126"/>
      <c r="Y270" s="126"/>
      <c r="Z270" s="126"/>
      <c r="AA270" s="126"/>
      <c r="AB270" s="126"/>
      <c r="AC270" s="126"/>
      <c r="AD270" s="126"/>
      <c r="AE270" s="126"/>
      <c r="AF270" s="126"/>
      <c r="AG270" s="126"/>
      <c r="AH270" s="126"/>
      <c r="AI270" s="126"/>
      <c r="AJ270" s="126"/>
      <c r="AK270" s="126"/>
      <c r="AL270" s="126"/>
      <c r="AM270" s="126"/>
      <c r="AN270" s="126"/>
      <c r="AO270" s="126"/>
      <c r="AP270" s="126"/>
      <c r="AQ270" s="126"/>
      <c r="AR270" s="126"/>
      <c r="AS270" s="126"/>
      <c r="AT270" s="126"/>
      <c r="AU270" s="126"/>
      <c r="AV270" s="126"/>
      <c r="AW270" s="126"/>
      <c r="AX270" s="126"/>
    </row>
    <row r="271" spans="1:50" ht="22.5" outlineLevel="1" x14ac:dyDescent="0.2">
      <c r="A271" s="127">
        <v>248</v>
      </c>
      <c r="B271" s="131" t="s">
        <v>640</v>
      </c>
      <c r="C271" s="157" t="s">
        <v>641</v>
      </c>
      <c r="D271" s="133" t="s">
        <v>166</v>
      </c>
      <c r="E271" s="135">
        <v>1</v>
      </c>
      <c r="F271" s="137">
        <v>0</v>
      </c>
      <c r="G271" s="138">
        <f t="shared" si="39"/>
        <v>0</v>
      </c>
      <c r="H271" s="138">
        <v>2.5000000000000001E-4</v>
      </c>
      <c r="I271" s="138">
        <f t="shared" si="40"/>
        <v>2.5000000000000001E-4</v>
      </c>
      <c r="J271" s="138">
        <v>0</v>
      </c>
      <c r="K271" s="138">
        <f t="shared" si="41"/>
        <v>0</v>
      </c>
      <c r="L271" s="126"/>
      <c r="M271" s="126"/>
      <c r="N271" s="126"/>
      <c r="O271" s="126"/>
      <c r="P271" s="126"/>
      <c r="Q271" s="126"/>
      <c r="R271" s="126"/>
      <c r="S271" s="126"/>
      <c r="T271" s="126"/>
      <c r="U271" s="126" t="s">
        <v>138</v>
      </c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  <c r="AF271" s="126"/>
      <c r="AG271" s="126"/>
      <c r="AH271" s="126"/>
      <c r="AI271" s="126"/>
      <c r="AJ271" s="126"/>
      <c r="AK271" s="126"/>
      <c r="AL271" s="126"/>
      <c r="AM271" s="126"/>
      <c r="AN271" s="126"/>
      <c r="AO271" s="126"/>
      <c r="AP271" s="126"/>
      <c r="AQ271" s="126"/>
      <c r="AR271" s="126"/>
      <c r="AS271" s="126"/>
      <c r="AT271" s="126"/>
      <c r="AU271" s="126"/>
      <c r="AV271" s="126"/>
      <c r="AW271" s="126"/>
      <c r="AX271" s="126"/>
    </row>
    <row r="272" spans="1:50" outlineLevel="1" x14ac:dyDescent="0.2">
      <c r="A272" s="127">
        <v>249</v>
      </c>
      <c r="B272" s="131" t="s">
        <v>642</v>
      </c>
      <c r="C272" s="157" t="s">
        <v>643</v>
      </c>
      <c r="D272" s="133" t="s">
        <v>428</v>
      </c>
      <c r="E272" s="135">
        <v>1</v>
      </c>
      <c r="F272" s="137">
        <v>0</v>
      </c>
      <c r="G272" s="138">
        <f t="shared" si="39"/>
        <v>0</v>
      </c>
      <c r="H272" s="138">
        <v>2.8819999999999998E-2</v>
      </c>
      <c r="I272" s="138">
        <f t="shared" si="40"/>
        <v>2.8819999999999998E-2</v>
      </c>
      <c r="J272" s="138">
        <v>0</v>
      </c>
      <c r="K272" s="138">
        <f t="shared" si="41"/>
        <v>0</v>
      </c>
      <c r="L272" s="126"/>
      <c r="M272" s="126"/>
      <c r="N272" s="126"/>
      <c r="O272" s="126"/>
      <c r="P272" s="126"/>
      <c r="Q272" s="126"/>
      <c r="R272" s="126"/>
      <c r="S272" s="126"/>
      <c r="T272" s="126"/>
      <c r="U272" s="126" t="s">
        <v>138</v>
      </c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  <c r="AF272" s="126"/>
      <c r="AG272" s="126"/>
      <c r="AH272" s="126"/>
      <c r="AI272" s="126"/>
      <c r="AJ272" s="126"/>
      <c r="AK272" s="126"/>
      <c r="AL272" s="126"/>
      <c r="AM272" s="126"/>
      <c r="AN272" s="126"/>
      <c r="AO272" s="126"/>
      <c r="AP272" s="126"/>
      <c r="AQ272" s="126"/>
      <c r="AR272" s="126"/>
      <c r="AS272" s="126"/>
      <c r="AT272" s="126"/>
      <c r="AU272" s="126"/>
      <c r="AV272" s="126"/>
      <c r="AW272" s="126"/>
      <c r="AX272" s="126"/>
    </row>
    <row r="273" spans="1:50" outlineLevel="1" x14ac:dyDescent="0.2">
      <c r="A273" s="127">
        <v>250</v>
      </c>
      <c r="B273" s="131" t="s">
        <v>644</v>
      </c>
      <c r="C273" s="157" t="s">
        <v>645</v>
      </c>
      <c r="D273" s="133" t="s">
        <v>166</v>
      </c>
      <c r="E273" s="135">
        <v>1</v>
      </c>
      <c r="F273" s="137">
        <v>0</v>
      </c>
      <c r="G273" s="138">
        <f t="shared" si="39"/>
        <v>0</v>
      </c>
      <c r="H273" s="138">
        <v>7.1999999999999995E-2</v>
      </c>
      <c r="I273" s="138">
        <f t="shared" si="40"/>
        <v>7.1999999999999995E-2</v>
      </c>
      <c r="J273" s="138">
        <v>0</v>
      </c>
      <c r="K273" s="138">
        <f t="shared" si="41"/>
        <v>0</v>
      </c>
      <c r="L273" s="126"/>
      <c r="M273" s="126"/>
      <c r="N273" s="126"/>
      <c r="O273" s="126"/>
      <c r="P273" s="126"/>
      <c r="Q273" s="126"/>
      <c r="R273" s="126"/>
      <c r="S273" s="126"/>
      <c r="T273" s="126"/>
      <c r="U273" s="126" t="s">
        <v>190</v>
      </c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  <c r="AF273" s="126"/>
      <c r="AG273" s="126"/>
      <c r="AH273" s="126"/>
      <c r="AI273" s="126"/>
      <c r="AJ273" s="126"/>
      <c r="AK273" s="126"/>
      <c r="AL273" s="126"/>
      <c r="AM273" s="126"/>
      <c r="AN273" s="126"/>
      <c r="AO273" s="126"/>
      <c r="AP273" s="126"/>
      <c r="AQ273" s="126"/>
      <c r="AR273" s="126"/>
      <c r="AS273" s="126"/>
      <c r="AT273" s="126"/>
      <c r="AU273" s="126"/>
      <c r="AV273" s="126"/>
      <c r="AW273" s="126"/>
      <c r="AX273" s="126"/>
    </row>
    <row r="274" spans="1:50" outlineLevel="1" x14ac:dyDescent="0.2">
      <c r="A274" s="127">
        <v>251</v>
      </c>
      <c r="B274" s="131" t="s">
        <v>646</v>
      </c>
      <c r="C274" s="157" t="s">
        <v>647</v>
      </c>
      <c r="D274" s="133" t="s">
        <v>171</v>
      </c>
      <c r="E274" s="135">
        <v>0.41</v>
      </c>
      <c r="F274" s="137">
        <v>0</v>
      </c>
      <c r="G274" s="138">
        <f t="shared" si="39"/>
        <v>0</v>
      </c>
      <c r="H274" s="138">
        <v>0</v>
      </c>
      <c r="I274" s="138">
        <f t="shared" si="40"/>
        <v>0</v>
      </c>
      <c r="J274" s="138">
        <v>0</v>
      </c>
      <c r="K274" s="138">
        <f t="shared" si="41"/>
        <v>0</v>
      </c>
      <c r="L274" s="126"/>
      <c r="M274" s="126"/>
      <c r="N274" s="126"/>
      <c r="O274" s="126"/>
      <c r="P274" s="126"/>
      <c r="Q274" s="126"/>
      <c r="R274" s="126"/>
      <c r="S274" s="126"/>
      <c r="T274" s="126"/>
      <c r="U274" s="126" t="s">
        <v>138</v>
      </c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26"/>
      <c r="AF274" s="126"/>
      <c r="AG274" s="126"/>
      <c r="AH274" s="126"/>
      <c r="AI274" s="126"/>
      <c r="AJ274" s="126"/>
      <c r="AK274" s="126"/>
      <c r="AL274" s="126"/>
      <c r="AM274" s="126"/>
      <c r="AN274" s="126"/>
      <c r="AO274" s="126"/>
      <c r="AP274" s="126"/>
      <c r="AQ274" s="126"/>
      <c r="AR274" s="126"/>
      <c r="AS274" s="126"/>
      <c r="AT274" s="126"/>
      <c r="AU274" s="126"/>
      <c r="AV274" s="126"/>
      <c r="AW274" s="126"/>
      <c r="AX274" s="126"/>
    </row>
    <row r="275" spans="1:50" x14ac:dyDescent="0.2">
      <c r="A275" s="128" t="s">
        <v>133</v>
      </c>
      <c r="B275" s="132" t="s">
        <v>89</v>
      </c>
      <c r="C275" s="158" t="s">
        <v>90</v>
      </c>
      <c r="D275" s="134"/>
      <c r="E275" s="136"/>
      <c r="F275" s="139"/>
      <c r="G275" s="139">
        <f>SUM(G276:G277)</f>
        <v>0</v>
      </c>
      <c r="H275" s="139"/>
      <c r="I275" s="139">
        <f>SUM(I276:I277)</f>
        <v>2.7E-4</v>
      </c>
      <c r="J275" s="139"/>
      <c r="K275" s="139">
        <f>SUM(K276:K277)</f>
        <v>0</v>
      </c>
      <c r="U275" t="s">
        <v>134</v>
      </c>
    </row>
    <row r="276" spans="1:50" outlineLevel="1" x14ac:dyDescent="0.2">
      <c r="A276" s="127">
        <v>252</v>
      </c>
      <c r="B276" s="131" t="s">
        <v>648</v>
      </c>
      <c r="C276" s="157" t="s">
        <v>649</v>
      </c>
      <c r="D276" s="133" t="s">
        <v>147</v>
      </c>
      <c r="E276" s="135">
        <v>13.33</v>
      </c>
      <c r="F276" s="137">
        <v>0</v>
      </c>
      <c r="G276" s="138">
        <f>ROUND(E276*F276,2)</f>
        <v>0</v>
      </c>
      <c r="H276" s="138">
        <v>2.0000000000000002E-5</v>
      </c>
      <c r="I276" s="138">
        <f>ROUND(E276*H276,5)</f>
        <v>2.7E-4</v>
      </c>
      <c r="J276" s="138">
        <v>0</v>
      </c>
      <c r="K276" s="138">
        <f>ROUND(E276*J276,5)</f>
        <v>0</v>
      </c>
      <c r="L276" s="126"/>
      <c r="M276" s="126"/>
      <c r="N276" s="126"/>
      <c r="O276" s="126"/>
      <c r="P276" s="126"/>
      <c r="Q276" s="126"/>
      <c r="R276" s="126"/>
      <c r="S276" s="126"/>
      <c r="T276" s="126"/>
      <c r="U276" s="126" t="s">
        <v>138</v>
      </c>
      <c r="V276" s="126"/>
      <c r="W276" s="126"/>
      <c r="X276" s="126"/>
      <c r="Y276" s="126"/>
      <c r="Z276" s="126"/>
      <c r="AA276" s="126"/>
      <c r="AB276" s="126"/>
      <c r="AC276" s="126"/>
      <c r="AD276" s="126"/>
      <c r="AE276" s="126"/>
      <c r="AF276" s="126"/>
      <c r="AG276" s="126"/>
      <c r="AH276" s="126"/>
      <c r="AI276" s="126"/>
      <c r="AJ276" s="126"/>
      <c r="AK276" s="126"/>
      <c r="AL276" s="126"/>
      <c r="AM276" s="126"/>
      <c r="AN276" s="126"/>
      <c r="AO276" s="126"/>
      <c r="AP276" s="126"/>
      <c r="AQ276" s="126"/>
      <c r="AR276" s="126"/>
      <c r="AS276" s="126"/>
      <c r="AT276" s="126"/>
      <c r="AU276" s="126"/>
      <c r="AV276" s="126"/>
      <c r="AW276" s="126"/>
      <c r="AX276" s="126"/>
    </row>
    <row r="277" spans="1:50" outlineLevel="1" x14ac:dyDescent="0.2">
      <c r="A277" s="127">
        <v>253</v>
      </c>
      <c r="B277" s="131" t="s">
        <v>650</v>
      </c>
      <c r="C277" s="157" t="s">
        <v>651</v>
      </c>
      <c r="D277" s="133" t="s">
        <v>171</v>
      </c>
      <c r="E277" s="135">
        <v>2.7E-4</v>
      </c>
      <c r="F277" s="137">
        <v>0</v>
      </c>
      <c r="G277" s="138">
        <f>ROUND(E277*F277,2)</f>
        <v>0</v>
      </c>
      <c r="H277" s="138">
        <v>0</v>
      </c>
      <c r="I277" s="138">
        <f>ROUND(E277*H277,5)</f>
        <v>0</v>
      </c>
      <c r="J277" s="138">
        <v>0</v>
      </c>
      <c r="K277" s="138">
        <f>ROUND(E277*J277,5)</f>
        <v>0</v>
      </c>
      <c r="L277" s="126"/>
      <c r="M277" s="126"/>
      <c r="N277" s="126"/>
      <c r="O277" s="126"/>
      <c r="P277" s="126"/>
      <c r="Q277" s="126"/>
      <c r="R277" s="126"/>
      <c r="S277" s="126"/>
      <c r="T277" s="126"/>
      <c r="U277" s="126" t="s">
        <v>138</v>
      </c>
      <c r="V277" s="126"/>
      <c r="W277" s="126"/>
      <c r="X277" s="126"/>
      <c r="Y277" s="126"/>
      <c r="Z277" s="126"/>
      <c r="AA277" s="126"/>
      <c r="AB277" s="126"/>
      <c r="AC277" s="126"/>
      <c r="AD277" s="126"/>
      <c r="AE277" s="126"/>
      <c r="AF277" s="126"/>
      <c r="AG277" s="126"/>
      <c r="AH277" s="126"/>
      <c r="AI277" s="126"/>
      <c r="AJ277" s="126"/>
      <c r="AK277" s="126"/>
      <c r="AL277" s="126"/>
      <c r="AM277" s="126"/>
      <c r="AN277" s="126"/>
      <c r="AO277" s="126"/>
      <c r="AP277" s="126"/>
      <c r="AQ277" s="126"/>
      <c r="AR277" s="126"/>
      <c r="AS277" s="126"/>
      <c r="AT277" s="126"/>
      <c r="AU277" s="126"/>
      <c r="AV277" s="126"/>
      <c r="AW277" s="126"/>
      <c r="AX277" s="126"/>
    </row>
    <row r="278" spans="1:50" x14ac:dyDescent="0.2">
      <c r="A278" s="128" t="s">
        <v>133</v>
      </c>
      <c r="B278" s="132" t="s">
        <v>91</v>
      </c>
      <c r="C278" s="158" t="s">
        <v>92</v>
      </c>
      <c r="D278" s="134"/>
      <c r="E278" s="136"/>
      <c r="F278" s="139"/>
      <c r="G278" s="139">
        <f>SUM(G279:G301)</f>
        <v>0</v>
      </c>
      <c r="H278" s="139"/>
      <c r="I278" s="139">
        <f>SUM(I279:I301)</f>
        <v>2.4387199999999996</v>
      </c>
      <c r="J278" s="139"/>
      <c r="K278" s="139">
        <f>SUM(K279:K301)</f>
        <v>0</v>
      </c>
      <c r="U278" t="s">
        <v>134</v>
      </c>
    </row>
    <row r="279" spans="1:50" outlineLevel="1" x14ac:dyDescent="0.2">
      <c r="A279" s="127">
        <v>254</v>
      </c>
      <c r="B279" s="131" t="s">
        <v>652</v>
      </c>
      <c r="C279" s="157" t="s">
        <v>653</v>
      </c>
      <c r="D279" s="133" t="s">
        <v>166</v>
      </c>
      <c r="E279" s="135">
        <v>16</v>
      </c>
      <c r="F279" s="137">
        <v>0</v>
      </c>
      <c r="G279" s="138">
        <f t="shared" ref="G279:G301" si="42">ROUND(E279*F279,2)</f>
        <v>0</v>
      </c>
      <c r="H279" s="138">
        <v>0</v>
      </c>
      <c r="I279" s="138">
        <f t="shared" ref="I279:I301" si="43">ROUND(E279*H279,5)</f>
        <v>0</v>
      </c>
      <c r="J279" s="138">
        <v>0</v>
      </c>
      <c r="K279" s="138">
        <f t="shared" ref="K279:K301" si="44">ROUND(E279*J279,5)</f>
        <v>0</v>
      </c>
      <c r="L279" s="126"/>
      <c r="M279" s="126"/>
      <c r="N279" s="126"/>
      <c r="O279" s="126"/>
      <c r="P279" s="126"/>
      <c r="Q279" s="126"/>
      <c r="R279" s="126"/>
      <c r="S279" s="126"/>
      <c r="T279" s="126"/>
      <c r="U279" s="126" t="s">
        <v>138</v>
      </c>
      <c r="V279" s="126"/>
      <c r="W279" s="126"/>
      <c r="X279" s="126"/>
      <c r="Y279" s="126"/>
      <c r="Z279" s="126"/>
      <c r="AA279" s="126"/>
      <c r="AB279" s="126"/>
      <c r="AC279" s="126"/>
      <c r="AD279" s="126"/>
      <c r="AE279" s="126"/>
      <c r="AF279" s="126"/>
      <c r="AG279" s="126"/>
      <c r="AH279" s="126"/>
      <c r="AI279" s="126"/>
      <c r="AJ279" s="126"/>
      <c r="AK279" s="126"/>
      <c r="AL279" s="126"/>
      <c r="AM279" s="126"/>
      <c r="AN279" s="126"/>
      <c r="AO279" s="126"/>
      <c r="AP279" s="126"/>
      <c r="AQ279" s="126"/>
      <c r="AR279" s="126"/>
      <c r="AS279" s="126"/>
      <c r="AT279" s="126"/>
      <c r="AU279" s="126"/>
      <c r="AV279" s="126"/>
      <c r="AW279" s="126"/>
      <c r="AX279" s="126"/>
    </row>
    <row r="280" spans="1:50" outlineLevel="1" x14ac:dyDescent="0.2">
      <c r="A280" s="127">
        <v>255</v>
      </c>
      <c r="B280" s="131" t="s">
        <v>654</v>
      </c>
      <c r="C280" s="157" t="s">
        <v>655</v>
      </c>
      <c r="D280" s="133" t="s">
        <v>147</v>
      </c>
      <c r="E280" s="135">
        <v>11.85744</v>
      </c>
      <c r="F280" s="137">
        <v>0</v>
      </c>
      <c r="G280" s="138">
        <f t="shared" si="42"/>
        <v>0</v>
      </c>
      <c r="H280" s="138">
        <v>0</v>
      </c>
      <c r="I280" s="138">
        <f t="shared" si="43"/>
        <v>0</v>
      </c>
      <c r="J280" s="138">
        <v>0</v>
      </c>
      <c r="K280" s="138">
        <f t="shared" si="44"/>
        <v>0</v>
      </c>
      <c r="L280" s="126"/>
      <c r="M280" s="126"/>
      <c r="N280" s="126"/>
      <c r="O280" s="126"/>
      <c r="P280" s="126"/>
      <c r="Q280" s="126"/>
      <c r="R280" s="126"/>
      <c r="S280" s="126"/>
      <c r="T280" s="126"/>
      <c r="U280" s="126" t="s">
        <v>138</v>
      </c>
      <c r="V280" s="126"/>
      <c r="W280" s="126"/>
      <c r="X280" s="126"/>
      <c r="Y280" s="126"/>
      <c r="Z280" s="126"/>
      <c r="AA280" s="126"/>
      <c r="AB280" s="126"/>
      <c r="AC280" s="126"/>
      <c r="AD280" s="126"/>
      <c r="AE280" s="126"/>
      <c r="AF280" s="126"/>
      <c r="AG280" s="126"/>
      <c r="AH280" s="126"/>
      <c r="AI280" s="126"/>
      <c r="AJ280" s="126"/>
      <c r="AK280" s="126"/>
      <c r="AL280" s="126"/>
      <c r="AM280" s="126"/>
      <c r="AN280" s="126"/>
      <c r="AO280" s="126"/>
      <c r="AP280" s="126"/>
      <c r="AQ280" s="126"/>
      <c r="AR280" s="126"/>
      <c r="AS280" s="126"/>
      <c r="AT280" s="126"/>
      <c r="AU280" s="126"/>
      <c r="AV280" s="126"/>
      <c r="AW280" s="126"/>
      <c r="AX280" s="126"/>
    </row>
    <row r="281" spans="1:50" outlineLevel="1" x14ac:dyDescent="0.2">
      <c r="A281" s="127">
        <v>256</v>
      </c>
      <c r="B281" s="131" t="s">
        <v>656</v>
      </c>
      <c r="C281" s="157" t="s">
        <v>657</v>
      </c>
      <c r="D281" s="133" t="s">
        <v>166</v>
      </c>
      <c r="E281" s="135">
        <v>16</v>
      </c>
      <c r="F281" s="137">
        <v>0</v>
      </c>
      <c r="G281" s="138">
        <f t="shared" si="42"/>
        <v>0</v>
      </c>
      <c r="H281" s="138">
        <v>3.32E-3</v>
      </c>
      <c r="I281" s="138">
        <f t="shared" si="43"/>
        <v>5.3120000000000001E-2</v>
      </c>
      <c r="J281" s="138">
        <v>0</v>
      </c>
      <c r="K281" s="138">
        <f t="shared" si="44"/>
        <v>0</v>
      </c>
      <c r="L281" s="126"/>
      <c r="M281" s="126"/>
      <c r="N281" s="126"/>
      <c r="O281" s="126"/>
      <c r="P281" s="126"/>
      <c r="Q281" s="126"/>
      <c r="R281" s="126"/>
      <c r="S281" s="126"/>
      <c r="T281" s="126"/>
      <c r="U281" s="126" t="s">
        <v>138</v>
      </c>
      <c r="V281" s="126"/>
      <c r="W281" s="126"/>
      <c r="X281" s="126"/>
      <c r="Y281" s="126"/>
      <c r="Z281" s="126"/>
      <c r="AA281" s="126"/>
      <c r="AB281" s="126"/>
      <c r="AC281" s="126"/>
      <c r="AD281" s="126"/>
      <c r="AE281" s="126"/>
      <c r="AF281" s="126"/>
      <c r="AG281" s="126"/>
      <c r="AH281" s="126"/>
      <c r="AI281" s="126"/>
      <c r="AJ281" s="126"/>
      <c r="AK281" s="126"/>
      <c r="AL281" s="126"/>
      <c r="AM281" s="126"/>
      <c r="AN281" s="126"/>
      <c r="AO281" s="126"/>
      <c r="AP281" s="126"/>
      <c r="AQ281" s="126"/>
      <c r="AR281" s="126"/>
      <c r="AS281" s="126"/>
      <c r="AT281" s="126"/>
      <c r="AU281" s="126"/>
      <c r="AV281" s="126"/>
      <c r="AW281" s="126"/>
      <c r="AX281" s="126"/>
    </row>
    <row r="282" spans="1:50" outlineLevel="1" x14ac:dyDescent="0.2">
      <c r="A282" s="127">
        <v>257</v>
      </c>
      <c r="B282" s="131" t="s">
        <v>658</v>
      </c>
      <c r="C282" s="157" t="s">
        <v>659</v>
      </c>
      <c r="D282" s="133" t="s">
        <v>166</v>
      </c>
      <c r="E282" s="135">
        <v>16</v>
      </c>
      <c r="F282" s="137">
        <v>0</v>
      </c>
      <c r="G282" s="138">
        <f t="shared" si="42"/>
        <v>0</v>
      </c>
      <c r="H282" s="138">
        <v>0</v>
      </c>
      <c r="I282" s="138">
        <f t="shared" si="43"/>
        <v>0</v>
      </c>
      <c r="J282" s="138">
        <v>0</v>
      </c>
      <c r="K282" s="138">
        <f t="shared" si="44"/>
        <v>0</v>
      </c>
      <c r="L282" s="126"/>
      <c r="M282" s="126"/>
      <c r="N282" s="126"/>
      <c r="O282" s="126"/>
      <c r="P282" s="126"/>
      <c r="Q282" s="126"/>
      <c r="R282" s="126"/>
      <c r="S282" s="126"/>
      <c r="T282" s="126"/>
      <c r="U282" s="126" t="s">
        <v>190</v>
      </c>
      <c r="V282" s="126"/>
      <c r="W282" s="126"/>
      <c r="X282" s="126"/>
      <c r="Y282" s="126"/>
      <c r="Z282" s="126"/>
      <c r="AA282" s="126"/>
      <c r="AB282" s="126"/>
      <c r="AC282" s="126"/>
      <c r="AD282" s="126"/>
      <c r="AE282" s="126"/>
      <c r="AF282" s="126"/>
      <c r="AG282" s="126"/>
      <c r="AH282" s="126"/>
      <c r="AI282" s="126"/>
      <c r="AJ282" s="126"/>
      <c r="AK282" s="126"/>
      <c r="AL282" s="126"/>
      <c r="AM282" s="126"/>
      <c r="AN282" s="126"/>
      <c r="AO282" s="126"/>
      <c r="AP282" s="126"/>
      <c r="AQ282" s="126"/>
      <c r="AR282" s="126"/>
      <c r="AS282" s="126"/>
      <c r="AT282" s="126"/>
      <c r="AU282" s="126"/>
      <c r="AV282" s="126"/>
      <c r="AW282" s="126"/>
      <c r="AX282" s="126"/>
    </row>
    <row r="283" spans="1:50" outlineLevel="1" x14ac:dyDescent="0.2">
      <c r="A283" s="127">
        <v>258</v>
      </c>
      <c r="B283" s="131" t="s">
        <v>660</v>
      </c>
      <c r="C283" s="157" t="s">
        <v>661</v>
      </c>
      <c r="D283" s="133" t="s">
        <v>224</v>
      </c>
      <c r="E283" s="135">
        <v>45.975999999999999</v>
      </c>
      <c r="F283" s="137">
        <v>0</v>
      </c>
      <c r="G283" s="138">
        <f t="shared" si="42"/>
        <v>0</v>
      </c>
      <c r="H283" s="138">
        <v>9.8999999999999999E-4</v>
      </c>
      <c r="I283" s="138">
        <f t="shared" si="43"/>
        <v>4.5519999999999998E-2</v>
      </c>
      <c r="J283" s="138">
        <v>0</v>
      </c>
      <c r="K283" s="138">
        <f t="shared" si="44"/>
        <v>0</v>
      </c>
      <c r="L283" s="126"/>
      <c r="M283" s="126"/>
      <c r="N283" s="126"/>
      <c r="O283" s="126"/>
      <c r="P283" s="126"/>
      <c r="Q283" s="126"/>
      <c r="R283" s="126"/>
      <c r="S283" s="126"/>
      <c r="T283" s="126"/>
      <c r="U283" s="126" t="s">
        <v>138</v>
      </c>
      <c r="V283" s="126"/>
      <c r="W283" s="126"/>
      <c r="X283" s="126"/>
      <c r="Y283" s="126"/>
      <c r="Z283" s="126"/>
      <c r="AA283" s="126"/>
      <c r="AB283" s="126"/>
      <c r="AC283" s="126"/>
      <c r="AD283" s="126"/>
      <c r="AE283" s="126"/>
      <c r="AF283" s="126"/>
      <c r="AG283" s="126"/>
      <c r="AH283" s="126"/>
      <c r="AI283" s="126"/>
      <c r="AJ283" s="126"/>
      <c r="AK283" s="126"/>
      <c r="AL283" s="126"/>
      <c r="AM283" s="126"/>
      <c r="AN283" s="126"/>
      <c r="AO283" s="126"/>
      <c r="AP283" s="126"/>
      <c r="AQ283" s="126"/>
      <c r="AR283" s="126"/>
      <c r="AS283" s="126"/>
      <c r="AT283" s="126"/>
      <c r="AU283" s="126"/>
      <c r="AV283" s="126"/>
      <c r="AW283" s="126"/>
      <c r="AX283" s="126"/>
    </row>
    <row r="284" spans="1:50" outlineLevel="1" x14ac:dyDescent="0.2">
      <c r="A284" s="127">
        <v>259</v>
      </c>
      <c r="B284" s="131" t="s">
        <v>662</v>
      </c>
      <c r="C284" s="157" t="s">
        <v>663</v>
      </c>
      <c r="D284" s="133" t="s">
        <v>224</v>
      </c>
      <c r="E284" s="135">
        <v>82.668000000000006</v>
      </c>
      <c r="F284" s="137">
        <v>0</v>
      </c>
      <c r="G284" s="138">
        <f t="shared" si="42"/>
        <v>0</v>
      </c>
      <c r="H284" s="138">
        <v>9.8999999999999999E-4</v>
      </c>
      <c r="I284" s="138">
        <f t="shared" si="43"/>
        <v>8.1839999999999996E-2</v>
      </c>
      <c r="J284" s="138">
        <v>0</v>
      </c>
      <c r="K284" s="138">
        <f t="shared" si="44"/>
        <v>0</v>
      </c>
      <c r="L284" s="126"/>
      <c r="M284" s="126"/>
      <c r="N284" s="126"/>
      <c r="O284" s="126"/>
      <c r="P284" s="126"/>
      <c r="Q284" s="126"/>
      <c r="R284" s="126"/>
      <c r="S284" s="126"/>
      <c r="T284" s="126"/>
      <c r="U284" s="126" t="s">
        <v>138</v>
      </c>
      <c r="V284" s="126"/>
      <c r="W284" s="126"/>
      <c r="X284" s="126"/>
      <c r="Y284" s="126"/>
      <c r="Z284" s="126"/>
      <c r="AA284" s="126"/>
      <c r="AB284" s="126"/>
      <c r="AC284" s="126"/>
      <c r="AD284" s="126"/>
      <c r="AE284" s="126"/>
      <c r="AF284" s="126"/>
      <c r="AG284" s="126"/>
      <c r="AH284" s="126"/>
      <c r="AI284" s="126"/>
      <c r="AJ284" s="126"/>
      <c r="AK284" s="126"/>
      <c r="AL284" s="126"/>
      <c r="AM284" s="126"/>
      <c r="AN284" s="126"/>
      <c r="AO284" s="126"/>
      <c r="AP284" s="126"/>
      <c r="AQ284" s="126"/>
      <c r="AR284" s="126"/>
      <c r="AS284" s="126"/>
      <c r="AT284" s="126"/>
      <c r="AU284" s="126"/>
      <c r="AV284" s="126"/>
      <c r="AW284" s="126"/>
      <c r="AX284" s="126"/>
    </row>
    <row r="285" spans="1:50" outlineLevel="1" x14ac:dyDescent="0.2">
      <c r="A285" s="127">
        <v>260</v>
      </c>
      <c r="B285" s="131" t="s">
        <v>664</v>
      </c>
      <c r="C285" s="157" t="s">
        <v>665</v>
      </c>
      <c r="D285" s="133" t="s">
        <v>137</v>
      </c>
      <c r="E285" s="135">
        <v>1.79081672</v>
      </c>
      <c r="F285" s="137">
        <v>0</v>
      </c>
      <c r="G285" s="138">
        <f t="shared" si="42"/>
        <v>0</v>
      </c>
      <c r="H285" s="138">
        <v>0.55000000000000004</v>
      </c>
      <c r="I285" s="138">
        <f t="shared" si="43"/>
        <v>0.98494999999999999</v>
      </c>
      <c r="J285" s="138">
        <v>0</v>
      </c>
      <c r="K285" s="138">
        <f t="shared" si="44"/>
        <v>0</v>
      </c>
      <c r="L285" s="126"/>
      <c r="M285" s="126"/>
      <c r="N285" s="126"/>
      <c r="O285" s="126"/>
      <c r="P285" s="126"/>
      <c r="Q285" s="126"/>
      <c r="R285" s="126"/>
      <c r="S285" s="126"/>
      <c r="T285" s="126"/>
      <c r="U285" s="126" t="s">
        <v>190</v>
      </c>
      <c r="V285" s="126"/>
      <c r="W285" s="126"/>
      <c r="X285" s="126"/>
      <c r="Y285" s="126"/>
      <c r="Z285" s="126"/>
      <c r="AA285" s="126"/>
      <c r="AB285" s="126"/>
      <c r="AC285" s="126"/>
      <c r="AD285" s="126"/>
      <c r="AE285" s="126"/>
      <c r="AF285" s="126"/>
      <c r="AG285" s="126"/>
      <c r="AH285" s="126"/>
      <c r="AI285" s="126"/>
      <c r="AJ285" s="126"/>
      <c r="AK285" s="126"/>
      <c r="AL285" s="126"/>
      <c r="AM285" s="126"/>
      <c r="AN285" s="126"/>
      <c r="AO285" s="126"/>
      <c r="AP285" s="126"/>
      <c r="AQ285" s="126"/>
      <c r="AR285" s="126"/>
      <c r="AS285" s="126"/>
      <c r="AT285" s="126"/>
      <c r="AU285" s="126"/>
      <c r="AV285" s="126"/>
      <c r="AW285" s="126"/>
      <c r="AX285" s="126"/>
    </row>
    <row r="286" spans="1:50" outlineLevel="1" x14ac:dyDescent="0.2">
      <c r="A286" s="127">
        <v>261</v>
      </c>
      <c r="B286" s="131" t="s">
        <v>666</v>
      </c>
      <c r="C286" s="157" t="s">
        <v>667</v>
      </c>
      <c r="D286" s="133" t="s">
        <v>147</v>
      </c>
      <c r="E286" s="135">
        <v>68.820599999999999</v>
      </c>
      <c r="F286" s="137">
        <v>0</v>
      </c>
      <c r="G286" s="138">
        <f t="shared" si="42"/>
        <v>0</v>
      </c>
      <c r="H286" s="138">
        <v>0</v>
      </c>
      <c r="I286" s="138">
        <f t="shared" si="43"/>
        <v>0</v>
      </c>
      <c r="J286" s="138">
        <v>0</v>
      </c>
      <c r="K286" s="138">
        <f t="shared" si="44"/>
        <v>0</v>
      </c>
      <c r="L286" s="126"/>
      <c r="M286" s="126"/>
      <c r="N286" s="126"/>
      <c r="O286" s="126"/>
      <c r="P286" s="126"/>
      <c r="Q286" s="126"/>
      <c r="R286" s="126"/>
      <c r="S286" s="126"/>
      <c r="T286" s="126"/>
      <c r="U286" s="126" t="s">
        <v>138</v>
      </c>
      <c r="V286" s="126"/>
      <c r="W286" s="126"/>
      <c r="X286" s="126"/>
      <c r="Y286" s="126"/>
      <c r="Z286" s="126"/>
      <c r="AA286" s="126"/>
      <c r="AB286" s="126"/>
      <c r="AC286" s="126"/>
      <c r="AD286" s="126"/>
      <c r="AE286" s="126"/>
      <c r="AF286" s="126"/>
      <c r="AG286" s="126"/>
      <c r="AH286" s="126"/>
      <c r="AI286" s="126"/>
      <c r="AJ286" s="126"/>
      <c r="AK286" s="126"/>
      <c r="AL286" s="126"/>
      <c r="AM286" s="126"/>
      <c r="AN286" s="126"/>
      <c r="AO286" s="126"/>
      <c r="AP286" s="126"/>
      <c r="AQ286" s="126"/>
      <c r="AR286" s="126"/>
      <c r="AS286" s="126"/>
      <c r="AT286" s="126"/>
      <c r="AU286" s="126"/>
      <c r="AV286" s="126"/>
      <c r="AW286" s="126"/>
      <c r="AX286" s="126"/>
    </row>
    <row r="287" spans="1:50" ht="22.5" outlineLevel="1" x14ac:dyDescent="0.2">
      <c r="A287" s="127">
        <v>262</v>
      </c>
      <c r="B287" s="131" t="s">
        <v>668</v>
      </c>
      <c r="C287" s="157" t="s">
        <v>669</v>
      </c>
      <c r="D287" s="133" t="s">
        <v>147</v>
      </c>
      <c r="E287" s="135">
        <v>75.702659999999995</v>
      </c>
      <c r="F287" s="137">
        <v>0</v>
      </c>
      <c r="G287" s="138">
        <f t="shared" si="42"/>
        <v>0</v>
      </c>
      <c r="H287" s="138">
        <v>4.0000000000000001E-3</v>
      </c>
      <c r="I287" s="138">
        <f t="shared" si="43"/>
        <v>0.30281000000000002</v>
      </c>
      <c r="J287" s="138">
        <v>0</v>
      </c>
      <c r="K287" s="138">
        <f t="shared" si="44"/>
        <v>0</v>
      </c>
      <c r="L287" s="126"/>
      <c r="M287" s="126"/>
      <c r="N287" s="126"/>
      <c r="O287" s="126"/>
      <c r="P287" s="126"/>
      <c r="Q287" s="126"/>
      <c r="R287" s="126"/>
      <c r="S287" s="126"/>
      <c r="T287" s="126"/>
      <c r="U287" s="126" t="s">
        <v>190</v>
      </c>
      <c r="V287" s="126"/>
      <c r="W287" s="126"/>
      <c r="X287" s="126"/>
      <c r="Y287" s="126"/>
      <c r="Z287" s="126"/>
      <c r="AA287" s="126"/>
      <c r="AB287" s="126"/>
      <c r="AC287" s="126"/>
      <c r="AD287" s="126"/>
      <c r="AE287" s="126"/>
      <c r="AF287" s="126"/>
      <c r="AG287" s="126"/>
      <c r="AH287" s="126"/>
      <c r="AI287" s="126"/>
      <c r="AJ287" s="126"/>
      <c r="AK287" s="126"/>
      <c r="AL287" s="126"/>
      <c r="AM287" s="126"/>
      <c r="AN287" s="126"/>
      <c r="AO287" s="126"/>
      <c r="AP287" s="126"/>
      <c r="AQ287" s="126"/>
      <c r="AR287" s="126"/>
      <c r="AS287" s="126"/>
      <c r="AT287" s="126"/>
      <c r="AU287" s="126"/>
      <c r="AV287" s="126"/>
      <c r="AW287" s="126"/>
      <c r="AX287" s="126"/>
    </row>
    <row r="288" spans="1:50" outlineLevel="1" x14ac:dyDescent="0.2">
      <c r="A288" s="127">
        <v>263</v>
      </c>
      <c r="B288" s="131" t="s">
        <v>670</v>
      </c>
      <c r="C288" s="157" t="s">
        <v>671</v>
      </c>
      <c r="D288" s="133" t="s">
        <v>147</v>
      </c>
      <c r="E288" s="135">
        <v>68.820599999999999</v>
      </c>
      <c r="F288" s="137">
        <v>0</v>
      </c>
      <c r="G288" s="138">
        <f t="shared" si="42"/>
        <v>0</v>
      </c>
      <c r="H288" s="138">
        <v>0</v>
      </c>
      <c r="I288" s="138">
        <f t="shared" si="43"/>
        <v>0</v>
      </c>
      <c r="J288" s="138">
        <v>0</v>
      </c>
      <c r="K288" s="138">
        <f t="shared" si="44"/>
        <v>0</v>
      </c>
      <c r="L288" s="126"/>
      <c r="M288" s="126"/>
      <c r="N288" s="126"/>
      <c r="O288" s="126"/>
      <c r="P288" s="126"/>
      <c r="Q288" s="126"/>
      <c r="R288" s="126"/>
      <c r="S288" s="126"/>
      <c r="T288" s="126"/>
      <c r="U288" s="126" t="s">
        <v>138</v>
      </c>
      <c r="V288" s="126"/>
      <c r="W288" s="126"/>
      <c r="X288" s="126"/>
      <c r="Y288" s="126"/>
      <c r="Z288" s="126"/>
      <c r="AA288" s="126"/>
      <c r="AB288" s="126"/>
      <c r="AC288" s="126"/>
      <c r="AD288" s="126"/>
      <c r="AE288" s="126"/>
      <c r="AF288" s="126"/>
      <c r="AG288" s="126"/>
      <c r="AH288" s="126"/>
      <c r="AI288" s="126"/>
      <c r="AJ288" s="126"/>
      <c r="AK288" s="126"/>
      <c r="AL288" s="126"/>
      <c r="AM288" s="126"/>
      <c r="AN288" s="126"/>
      <c r="AO288" s="126"/>
      <c r="AP288" s="126"/>
      <c r="AQ288" s="126"/>
      <c r="AR288" s="126"/>
      <c r="AS288" s="126"/>
      <c r="AT288" s="126"/>
      <c r="AU288" s="126"/>
      <c r="AV288" s="126"/>
      <c r="AW288" s="126"/>
      <c r="AX288" s="126"/>
    </row>
    <row r="289" spans="1:50" outlineLevel="1" x14ac:dyDescent="0.2">
      <c r="A289" s="127">
        <v>264</v>
      </c>
      <c r="B289" s="131" t="s">
        <v>672</v>
      </c>
      <c r="C289" s="157" t="s">
        <v>673</v>
      </c>
      <c r="D289" s="133" t="s">
        <v>147</v>
      </c>
      <c r="E289" s="135">
        <v>68.820599999999999</v>
      </c>
      <c r="F289" s="137">
        <v>0</v>
      </c>
      <c r="G289" s="138">
        <f t="shared" si="42"/>
        <v>0</v>
      </c>
      <c r="H289" s="138">
        <v>0</v>
      </c>
      <c r="I289" s="138">
        <f t="shared" si="43"/>
        <v>0</v>
      </c>
      <c r="J289" s="138">
        <v>0</v>
      </c>
      <c r="K289" s="138">
        <f t="shared" si="44"/>
        <v>0</v>
      </c>
      <c r="L289" s="126"/>
      <c r="M289" s="126"/>
      <c r="N289" s="126"/>
      <c r="O289" s="126"/>
      <c r="P289" s="126"/>
      <c r="Q289" s="126"/>
      <c r="R289" s="126"/>
      <c r="S289" s="126"/>
      <c r="T289" s="126"/>
      <c r="U289" s="126" t="s">
        <v>138</v>
      </c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  <c r="AF289" s="126"/>
      <c r="AG289" s="126"/>
      <c r="AH289" s="126"/>
      <c r="AI289" s="126"/>
      <c r="AJ289" s="126"/>
      <c r="AK289" s="126"/>
      <c r="AL289" s="126"/>
      <c r="AM289" s="126"/>
      <c r="AN289" s="126"/>
      <c r="AO289" s="126"/>
      <c r="AP289" s="126"/>
      <c r="AQ289" s="126"/>
      <c r="AR289" s="126"/>
      <c r="AS289" s="126"/>
      <c r="AT289" s="126"/>
      <c r="AU289" s="126"/>
      <c r="AV289" s="126"/>
      <c r="AW289" s="126"/>
      <c r="AX289" s="126"/>
    </row>
    <row r="290" spans="1:50" outlineLevel="1" x14ac:dyDescent="0.2">
      <c r="A290" s="127">
        <v>265</v>
      </c>
      <c r="B290" s="131" t="s">
        <v>674</v>
      </c>
      <c r="C290" s="157" t="s">
        <v>675</v>
      </c>
      <c r="D290" s="133" t="s">
        <v>137</v>
      </c>
      <c r="E290" s="135">
        <v>0.91106505599999998</v>
      </c>
      <c r="F290" s="137">
        <v>0</v>
      </c>
      <c r="G290" s="138">
        <f t="shared" si="42"/>
        <v>0</v>
      </c>
      <c r="H290" s="138">
        <v>0.55000000000000004</v>
      </c>
      <c r="I290" s="138">
        <f t="shared" si="43"/>
        <v>0.50109000000000004</v>
      </c>
      <c r="J290" s="138">
        <v>0</v>
      </c>
      <c r="K290" s="138">
        <f t="shared" si="44"/>
        <v>0</v>
      </c>
      <c r="L290" s="126"/>
      <c r="M290" s="126"/>
      <c r="N290" s="126"/>
      <c r="O290" s="126"/>
      <c r="P290" s="126"/>
      <c r="Q290" s="126"/>
      <c r="R290" s="126"/>
      <c r="S290" s="126"/>
      <c r="T290" s="126"/>
      <c r="U290" s="126" t="s">
        <v>190</v>
      </c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  <c r="AF290" s="126"/>
      <c r="AG290" s="126"/>
      <c r="AH290" s="126"/>
      <c r="AI290" s="126"/>
      <c r="AJ290" s="126"/>
      <c r="AK290" s="126"/>
      <c r="AL290" s="126"/>
      <c r="AM290" s="126"/>
      <c r="AN290" s="126"/>
      <c r="AO290" s="126"/>
      <c r="AP290" s="126"/>
      <c r="AQ290" s="126"/>
      <c r="AR290" s="126"/>
      <c r="AS290" s="126"/>
      <c r="AT290" s="126"/>
      <c r="AU290" s="126"/>
      <c r="AV290" s="126"/>
      <c r="AW290" s="126"/>
      <c r="AX290" s="126"/>
    </row>
    <row r="291" spans="1:50" outlineLevel="1" x14ac:dyDescent="0.2">
      <c r="A291" s="127">
        <v>266</v>
      </c>
      <c r="B291" s="131" t="s">
        <v>676</v>
      </c>
      <c r="C291" s="157" t="s">
        <v>677</v>
      </c>
      <c r="D291" s="133" t="s">
        <v>224</v>
      </c>
      <c r="E291" s="135">
        <v>28.560672</v>
      </c>
      <c r="F291" s="137">
        <v>0</v>
      </c>
      <c r="G291" s="138">
        <f t="shared" si="42"/>
        <v>0</v>
      </c>
      <c r="H291" s="138">
        <v>0</v>
      </c>
      <c r="I291" s="138">
        <f t="shared" si="43"/>
        <v>0</v>
      </c>
      <c r="J291" s="138">
        <v>0</v>
      </c>
      <c r="K291" s="138">
        <f t="shared" si="44"/>
        <v>0</v>
      </c>
      <c r="L291" s="126"/>
      <c r="M291" s="126"/>
      <c r="N291" s="126"/>
      <c r="O291" s="126"/>
      <c r="P291" s="126"/>
      <c r="Q291" s="126"/>
      <c r="R291" s="126"/>
      <c r="S291" s="126"/>
      <c r="T291" s="126"/>
      <c r="U291" s="126" t="s">
        <v>138</v>
      </c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  <c r="AF291" s="126"/>
      <c r="AG291" s="126"/>
      <c r="AH291" s="126"/>
      <c r="AI291" s="126"/>
      <c r="AJ291" s="126"/>
      <c r="AK291" s="126"/>
      <c r="AL291" s="126"/>
      <c r="AM291" s="126"/>
      <c r="AN291" s="126"/>
      <c r="AO291" s="126"/>
      <c r="AP291" s="126"/>
      <c r="AQ291" s="126"/>
      <c r="AR291" s="126"/>
      <c r="AS291" s="126"/>
      <c r="AT291" s="126"/>
      <c r="AU291" s="126"/>
      <c r="AV291" s="126"/>
      <c r="AW291" s="126"/>
      <c r="AX291" s="126"/>
    </row>
    <row r="292" spans="1:50" ht="22.5" outlineLevel="1" x14ac:dyDescent="0.2">
      <c r="A292" s="127">
        <v>267</v>
      </c>
      <c r="B292" s="131" t="s">
        <v>678</v>
      </c>
      <c r="C292" s="157" t="s">
        <v>679</v>
      </c>
      <c r="D292" s="133" t="s">
        <v>137</v>
      </c>
      <c r="E292" s="135">
        <v>7.54001688E-2</v>
      </c>
      <c r="F292" s="137">
        <v>0</v>
      </c>
      <c r="G292" s="138">
        <f t="shared" si="42"/>
        <v>0</v>
      </c>
      <c r="H292" s="138">
        <v>0.5</v>
      </c>
      <c r="I292" s="138">
        <f t="shared" si="43"/>
        <v>3.7699999999999997E-2</v>
      </c>
      <c r="J292" s="138">
        <v>0</v>
      </c>
      <c r="K292" s="138">
        <f t="shared" si="44"/>
        <v>0</v>
      </c>
      <c r="L292" s="126"/>
      <c r="M292" s="126"/>
      <c r="N292" s="126"/>
      <c r="O292" s="126"/>
      <c r="P292" s="126"/>
      <c r="Q292" s="126"/>
      <c r="R292" s="126"/>
      <c r="S292" s="126"/>
      <c r="T292" s="126"/>
      <c r="U292" s="126" t="s">
        <v>190</v>
      </c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/>
      <c r="AF292" s="126"/>
      <c r="AG292" s="126"/>
      <c r="AH292" s="126"/>
      <c r="AI292" s="126"/>
      <c r="AJ292" s="126"/>
      <c r="AK292" s="126"/>
      <c r="AL292" s="126"/>
      <c r="AM292" s="126"/>
      <c r="AN292" s="126"/>
      <c r="AO292" s="126"/>
      <c r="AP292" s="126"/>
      <c r="AQ292" s="126"/>
      <c r="AR292" s="126"/>
      <c r="AS292" s="126"/>
      <c r="AT292" s="126"/>
      <c r="AU292" s="126"/>
      <c r="AV292" s="126"/>
      <c r="AW292" s="126"/>
      <c r="AX292" s="126"/>
    </row>
    <row r="293" spans="1:50" ht="22.5" outlineLevel="1" x14ac:dyDescent="0.2">
      <c r="A293" s="127">
        <v>268</v>
      </c>
      <c r="B293" s="131" t="s">
        <v>680</v>
      </c>
      <c r="C293" s="157" t="s">
        <v>681</v>
      </c>
      <c r="D293" s="133" t="s">
        <v>147</v>
      </c>
      <c r="E293" s="135">
        <v>12.006</v>
      </c>
      <c r="F293" s="137">
        <v>0</v>
      </c>
      <c r="G293" s="138">
        <f t="shared" si="42"/>
        <v>0</v>
      </c>
      <c r="H293" s="138">
        <v>1.0290000000000001E-2</v>
      </c>
      <c r="I293" s="138">
        <f t="shared" si="43"/>
        <v>0.12354</v>
      </c>
      <c r="J293" s="138">
        <v>0</v>
      </c>
      <c r="K293" s="138">
        <f t="shared" si="44"/>
        <v>0</v>
      </c>
      <c r="L293" s="126"/>
      <c r="M293" s="126"/>
      <c r="N293" s="126"/>
      <c r="O293" s="126"/>
      <c r="P293" s="126"/>
      <c r="Q293" s="126"/>
      <c r="R293" s="126"/>
      <c r="S293" s="126"/>
      <c r="T293" s="126"/>
      <c r="U293" s="126" t="s">
        <v>138</v>
      </c>
      <c r="V293" s="126"/>
      <c r="W293" s="126"/>
      <c r="X293" s="126"/>
      <c r="Y293" s="126"/>
      <c r="Z293" s="126"/>
      <c r="AA293" s="126"/>
      <c r="AB293" s="126"/>
      <c r="AC293" s="126"/>
      <c r="AD293" s="126"/>
      <c r="AE293" s="126"/>
      <c r="AF293" s="126"/>
      <c r="AG293" s="126"/>
      <c r="AH293" s="126"/>
      <c r="AI293" s="126"/>
      <c r="AJ293" s="126"/>
      <c r="AK293" s="126"/>
      <c r="AL293" s="126"/>
      <c r="AM293" s="126"/>
      <c r="AN293" s="126"/>
      <c r="AO293" s="126"/>
      <c r="AP293" s="126"/>
      <c r="AQ293" s="126"/>
      <c r="AR293" s="126"/>
      <c r="AS293" s="126"/>
      <c r="AT293" s="126"/>
      <c r="AU293" s="126"/>
      <c r="AV293" s="126"/>
      <c r="AW293" s="126"/>
      <c r="AX293" s="126"/>
    </row>
    <row r="294" spans="1:50" outlineLevel="1" x14ac:dyDescent="0.2">
      <c r="A294" s="127">
        <v>269</v>
      </c>
      <c r="B294" s="131" t="s">
        <v>682</v>
      </c>
      <c r="C294" s="157" t="s">
        <v>683</v>
      </c>
      <c r="D294" s="133" t="s">
        <v>137</v>
      </c>
      <c r="E294" s="135">
        <v>2.7018900000000001</v>
      </c>
      <c r="F294" s="137">
        <v>0</v>
      </c>
      <c r="G294" s="138">
        <f t="shared" si="42"/>
        <v>0</v>
      </c>
      <c r="H294" s="138">
        <v>1.6500000000000001E-2</v>
      </c>
      <c r="I294" s="138">
        <f t="shared" si="43"/>
        <v>4.4580000000000002E-2</v>
      </c>
      <c r="J294" s="138">
        <v>0</v>
      </c>
      <c r="K294" s="138">
        <f t="shared" si="44"/>
        <v>0</v>
      </c>
      <c r="L294" s="126"/>
      <c r="M294" s="126"/>
      <c r="N294" s="126"/>
      <c r="O294" s="126"/>
      <c r="P294" s="126"/>
      <c r="Q294" s="126"/>
      <c r="R294" s="126"/>
      <c r="S294" s="126"/>
      <c r="T294" s="126"/>
      <c r="U294" s="126" t="s">
        <v>138</v>
      </c>
      <c r="V294" s="126"/>
      <c r="W294" s="126"/>
      <c r="X294" s="126"/>
      <c r="Y294" s="126"/>
      <c r="Z294" s="126"/>
      <c r="AA294" s="126"/>
      <c r="AB294" s="126"/>
      <c r="AC294" s="126"/>
      <c r="AD294" s="126"/>
      <c r="AE294" s="126"/>
      <c r="AF294" s="126"/>
      <c r="AG294" s="126"/>
      <c r="AH294" s="126"/>
      <c r="AI294" s="126"/>
      <c r="AJ294" s="126"/>
      <c r="AK294" s="126"/>
      <c r="AL294" s="126"/>
      <c r="AM294" s="126"/>
      <c r="AN294" s="126"/>
      <c r="AO294" s="126"/>
      <c r="AP294" s="126"/>
      <c r="AQ294" s="126"/>
      <c r="AR294" s="126"/>
      <c r="AS294" s="126"/>
      <c r="AT294" s="126"/>
      <c r="AU294" s="126"/>
      <c r="AV294" s="126"/>
      <c r="AW294" s="126"/>
      <c r="AX294" s="126"/>
    </row>
    <row r="295" spans="1:50" outlineLevel="1" x14ac:dyDescent="0.2">
      <c r="A295" s="127">
        <v>270</v>
      </c>
      <c r="B295" s="131" t="s">
        <v>684</v>
      </c>
      <c r="C295" s="157" t="s">
        <v>685</v>
      </c>
      <c r="D295" s="133" t="s">
        <v>137</v>
      </c>
      <c r="E295" s="135">
        <v>4.3571716</v>
      </c>
      <c r="F295" s="137">
        <v>0</v>
      </c>
      <c r="G295" s="138">
        <f t="shared" si="42"/>
        <v>0</v>
      </c>
      <c r="H295" s="138">
        <v>2.3570000000000001E-2</v>
      </c>
      <c r="I295" s="138">
        <f t="shared" si="43"/>
        <v>0.1027</v>
      </c>
      <c r="J295" s="138">
        <v>0</v>
      </c>
      <c r="K295" s="138">
        <f t="shared" si="44"/>
        <v>0</v>
      </c>
      <c r="L295" s="126"/>
      <c r="M295" s="126"/>
      <c r="N295" s="126"/>
      <c r="O295" s="126"/>
      <c r="P295" s="126"/>
      <c r="Q295" s="126"/>
      <c r="R295" s="126"/>
      <c r="S295" s="126"/>
      <c r="T295" s="126"/>
      <c r="U295" s="126" t="s">
        <v>138</v>
      </c>
      <c r="V295" s="126"/>
      <c r="W295" s="126"/>
      <c r="X295" s="126"/>
      <c r="Y295" s="126"/>
      <c r="Z295" s="126"/>
      <c r="AA295" s="126"/>
      <c r="AB295" s="126"/>
      <c r="AC295" s="126"/>
      <c r="AD295" s="126"/>
      <c r="AE295" s="126"/>
      <c r="AF295" s="126"/>
      <c r="AG295" s="126"/>
      <c r="AH295" s="126"/>
      <c r="AI295" s="126"/>
      <c r="AJ295" s="126"/>
      <c r="AK295" s="126"/>
      <c r="AL295" s="126"/>
      <c r="AM295" s="126"/>
      <c r="AN295" s="126"/>
      <c r="AO295" s="126"/>
      <c r="AP295" s="126"/>
      <c r="AQ295" s="126"/>
      <c r="AR295" s="126"/>
      <c r="AS295" s="126"/>
      <c r="AT295" s="126"/>
      <c r="AU295" s="126"/>
      <c r="AV295" s="126"/>
      <c r="AW295" s="126"/>
      <c r="AX295" s="126"/>
    </row>
    <row r="296" spans="1:50" ht="22.5" outlineLevel="1" x14ac:dyDescent="0.2">
      <c r="A296" s="127">
        <v>271</v>
      </c>
      <c r="B296" s="131" t="s">
        <v>686</v>
      </c>
      <c r="C296" s="157" t="s">
        <v>687</v>
      </c>
      <c r="D296" s="133" t="s">
        <v>147</v>
      </c>
      <c r="E296" s="135">
        <v>15.217124999999999</v>
      </c>
      <c r="F296" s="137">
        <v>0</v>
      </c>
      <c r="G296" s="138">
        <f t="shared" si="42"/>
        <v>0</v>
      </c>
      <c r="H296" s="138">
        <v>6.9999999999999994E-5</v>
      </c>
      <c r="I296" s="138">
        <f t="shared" si="43"/>
        <v>1.07E-3</v>
      </c>
      <c r="J296" s="138">
        <v>0</v>
      </c>
      <c r="K296" s="138">
        <f t="shared" si="44"/>
        <v>0</v>
      </c>
      <c r="L296" s="126"/>
      <c r="M296" s="126"/>
      <c r="N296" s="126"/>
      <c r="O296" s="126"/>
      <c r="P296" s="126"/>
      <c r="Q296" s="126"/>
      <c r="R296" s="126"/>
      <c r="S296" s="126"/>
      <c r="T296" s="126"/>
      <c r="U296" s="126" t="s">
        <v>138</v>
      </c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26"/>
      <c r="AF296" s="126"/>
      <c r="AG296" s="126"/>
      <c r="AH296" s="126"/>
      <c r="AI296" s="126"/>
      <c r="AJ296" s="126"/>
      <c r="AK296" s="126"/>
      <c r="AL296" s="126"/>
      <c r="AM296" s="126"/>
      <c r="AN296" s="126"/>
      <c r="AO296" s="126"/>
      <c r="AP296" s="126"/>
      <c r="AQ296" s="126"/>
      <c r="AR296" s="126"/>
      <c r="AS296" s="126"/>
      <c r="AT296" s="126"/>
      <c r="AU296" s="126"/>
      <c r="AV296" s="126"/>
      <c r="AW296" s="126"/>
      <c r="AX296" s="126"/>
    </row>
    <row r="297" spans="1:50" outlineLevel="1" x14ac:dyDescent="0.2">
      <c r="A297" s="127">
        <v>272</v>
      </c>
      <c r="B297" s="131" t="s">
        <v>688</v>
      </c>
      <c r="C297" s="157" t="s">
        <v>689</v>
      </c>
      <c r="D297" s="133" t="s">
        <v>147</v>
      </c>
      <c r="E297" s="135">
        <v>16.738831999999999</v>
      </c>
      <c r="F297" s="137">
        <v>0</v>
      </c>
      <c r="G297" s="138">
        <f t="shared" si="42"/>
        <v>0</v>
      </c>
      <c r="H297" s="138">
        <v>9.4999999999999998E-3</v>
      </c>
      <c r="I297" s="138">
        <f t="shared" si="43"/>
        <v>0.15901999999999999</v>
      </c>
      <c r="J297" s="138">
        <v>0</v>
      </c>
      <c r="K297" s="138">
        <f t="shared" si="44"/>
        <v>0</v>
      </c>
      <c r="L297" s="126"/>
      <c r="M297" s="126"/>
      <c r="N297" s="126"/>
      <c r="O297" s="126"/>
      <c r="P297" s="126"/>
      <c r="Q297" s="126"/>
      <c r="R297" s="126"/>
      <c r="S297" s="126"/>
      <c r="T297" s="126"/>
      <c r="U297" s="126" t="s">
        <v>190</v>
      </c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  <c r="AF297" s="126"/>
      <c r="AG297" s="126"/>
      <c r="AH297" s="126"/>
      <c r="AI297" s="126"/>
      <c r="AJ297" s="126"/>
      <c r="AK297" s="126"/>
      <c r="AL297" s="126"/>
      <c r="AM297" s="126"/>
      <c r="AN297" s="126"/>
      <c r="AO297" s="126"/>
      <c r="AP297" s="126"/>
      <c r="AQ297" s="126"/>
      <c r="AR297" s="126"/>
      <c r="AS297" s="126"/>
      <c r="AT297" s="126"/>
      <c r="AU297" s="126"/>
      <c r="AV297" s="126"/>
      <c r="AW297" s="126"/>
      <c r="AX297" s="126"/>
    </row>
    <row r="298" spans="1:50" outlineLevel="1" x14ac:dyDescent="0.2">
      <c r="A298" s="127">
        <v>273</v>
      </c>
      <c r="B298" s="131" t="s">
        <v>690</v>
      </c>
      <c r="C298" s="157" t="s">
        <v>691</v>
      </c>
      <c r="D298" s="133" t="s">
        <v>137</v>
      </c>
      <c r="E298" s="135">
        <v>0.25108245000000001</v>
      </c>
      <c r="F298" s="137">
        <v>0</v>
      </c>
      <c r="G298" s="138">
        <f t="shared" si="42"/>
        <v>0</v>
      </c>
      <c r="H298" s="138">
        <v>3.1099999999999999E-3</v>
      </c>
      <c r="I298" s="138">
        <f t="shared" si="43"/>
        <v>7.7999999999999999E-4</v>
      </c>
      <c r="J298" s="138">
        <v>0</v>
      </c>
      <c r="K298" s="138">
        <f t="shared" si="44"/>
        <v>0</v>
      </c>
      <c r="L298" s="126"/>
      <c r="M298" s="126"/>
      <c r="N298" s="126"/>
      <c r="O298" s="126"/>
      <c r="P298" s="126"/>
      <c r="Q298" s="126"/>
      <c r="R298" s="126"/>
      <c r="S298" s="126"/>
      <c r="T298" s="126"/>
      <c r="U298" s="126" t="s">
        <v>138</v>
      </c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26"/>
      <c r="AF298" s="126"/>
      <c r="AG298" s="126"/>
      <c r="AH298" s="126"/>
      <c r="AI298" s="126"/>
      <c r="AJ298" s="126"/>
      <c r="AK298" s="126"/>
      <c r="AL298" s="126"/>
      <c r="AM298" s="126"/>
      <c r="AN298" s="126"/>
      <c r="AO298" s="126"/>
      <c r="AP298" s="126"/>
      <c r="AQ298" s="126"/>
      <c r="AR298" s="126"/>
      <c r="AS298" s="126"/>
      <c r="AT298" s="126"/>
      <c r="AU298" s="126"/>
      <c r="AV298" s="126"/>
      <c r="AW298" s="126"/>
      <c r="AX298" s="126"/>
    </row>
    <row r="299" spans="1:50" outlineLevel="1" x14ac:dyDescent="0.2">
      <c r="A299" s="127">
        <v>274</v>
      </c>
      <c r="B299" s="131" t="s">
        <v>692</v>
      </c>
      <c r="C299" s="157" t="s">
        <v>693</v>
      </c>
      <c r="D299" s="133" t="s">
        <v>224</v>
      </c>
      <c r="E299" s="135">
        <v>8</v>
      </c>
      <c r="F299" s="137">
        <v>0</v>
      </c>
      <c r="G299" s="138">
        <f t="shared" si="42"/>
        <v>0</v>
      </c>
      <c r="H299" s="138">
        <v>0</v>
      </c>
      <c r="I299" s="138">
        <f t="shared" si="43"/>
        <v>0</v>
      </c>
      <c r="J299" s="138">
        <v>0</v>
      </c>
      <c r="K299" s="138">
        <f t="shared" si="44"/>
        <v>0</v>
      </c>
      <c r="L299" s="126"/>
      <c r="M299" s="126"/>
      <c r="N299" s="126"/>
      <c r="O299" s="126"/>
      <c r="P299" s="126"/>
      <c r="Q299" s="126"/>
      <c r="R299" s="126"/>
      <c r="S299" s="126"/>
      <c r="T299" s="126"/>
      <c r="U299" s="126" t="s">
        <v>138</v>
      </c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  <c r="AF299" s="126"/>
      <c r="AG299" s="126"/>
      <c r="AH299" s="126"/>
      <c r="AI299" s="126"/>
      <c r="AJ299" s="126"/>
      <c r="AK299" s="126"/>
      <c r="AL299" s="126"/>
      <c r="AM299" s="126"/>
      <c r="AN299" s="126"/>
      <c r="AO299" s="126"/>
      <c r="AP299" s="126"/>
      <c r="AQ299" s="126"/>
      <c r="AR299" s="126"/>
      <c r="AS299" s="126"/>
      <c r="AT299" s="126"/>
      <c r="AU299" s="126"/>
      <c r="AV299" s="126"/>
      <c r="AW299" s="126"/>
      <c r="AX299" s="126"/>
    </row>
    <row r="300" spans="1:50" outlineLevel="1" x14ac:dyDescent="0.2">
      <c r="A300" s="127">
        <v>275</v>
      </c>
      <c r="B300" s="131" t="s">
        <v>694</v>
      </c>
      <c r="C300" s="157" t="s">
        <v>695</v>
      </c>
      <c r="D300" s="133" t="s">
        <v>696</v>
      </c>
      <c r="E300" s="135">
        <v>21</v>
      </c>
      <c r="F300" s="137">
        <v>0</v>
      </c>
      <c r="G300" s="138">
        <f t="shared" si="42"/>
        <v>0</v>
      </c>
      <c r="H300" s="138">
        <v>0</v>
      </c>
      <c r="I300" s="138">
        <f t="shared" si="43"/>
        <v>0</v>
      </c>
      <c r="J300" s="138">
        <v>0</v>
      </c>
      <c r="K300" s="138">
        <f t="shared" si="44"/>
        <v>0</v>
      </c>
      <c r="L300" s="126"/>
      <c r="M300" s="126"/>
      <c r="N300" s="126"/>
      <c r="O300" s="126"/>
      <c r="P300" s="126"/>
      <c r="Q300" s="126"/>
      <c r="R300" s="126"/>
      <c r="S300" s="126"/>
      <c r="T300" s="126"/>
      <c r="U300" s="126" t="s">
        <v>138</v>
      </c>
      <c r="V300" s="126"/>
      <c r="W300" s="126"/>
      <c r="X300" s="126"/>
      <c r="Y300" s="126"/>
      <c r="Z300" s="126"/>
      <c r="AA300" s="126"/>
      <c r="AB300" s="126"/>
      <c r="AC300" s="126"/>
      <c r="AD300" s="126"/>
      <c r="AE300" s="126"/>
      <c r="AF300" s="126"/>
      <c r="AG300" s="126"/>
      <c r="AH300" s="126"/>
      <c r="AI300" s="126"/>
      <c r="AJ300" s="126"/>
      <c r="AK300" s="126"/>
      <c r="AL300" s="126"/>
      <c r="AM300" s="126"/>
      <c r="AN300" s="126"/>
      <c r="AO300" s="126"/>
      <c r="AP300" s="126"/>
      <c r="AQ300" s="126"/>
      <c r="AR300" s="126"/>
      <c r="AS300" s="126"/>
      <c r="AT300" s="126"/>
      <c r="AU300" s="126"/>
      <c r="AV300" s="126"/>
      <c r="AW300" s="126"/>
      <c r="AX300" s="126"/>
    </row>
    <row r="301" spans="1:50" ht="22.5" outlineLevel="1" x14ac:dyDescent="0.2">
      <c r="A301" s="127">
        <v>276</v>
      </c>
      <c r="B301" s="131" t="s">
        <v>697</v>
      </c>
      <c r="C301" s="157" t="s">
        <v>698</v>
      </c>
      <c r="D301" s="133" t="s">
        <v>171</v>
      </c>
      <c r="E301" s="135">
        <v>2.44</v>
      </c>
      <c r="F301" s="137">
        <v>0</v>
      </c>
      <c r="G301" s="138">
        <f t="shared" si="42"/>
        <v>0</v>
      </c>
      <c r="H301" s="138">
        <v>0</v>
      </c>
      <c r="I301" s="138">
        <f t="shared" si="43"/>
        <v>0</v>
      </c>
      <c r="J301" s="138">
        <v>0</v>
      </c>
      <c r="K301" s="138">
        <f t="shared" si="44"/>
        <v>0</v>
      </c>
      <c r="L301" s="126"/>
      <c r="M301" s="126"/>
      <c r="N301" s="126"/>
      <c r="O301" s="126"/>
      <c r="P301" s="126"/>
      <c r="Q301" s="126"/>
      <c r="R301" s="126"/>
      <c r="S301" s="126"/>
      <c r="T301" s="126"/>
      <c r="U301" s="126" t="s">
        <v>138</v>
      </c>
      <c r="V301" s="126"/>
      <c r="W301" s="126"/>
      <c r="X301" s="126"/>
      <c r="Y301" s="126"/>
      <c r="Z301" s="126"/>
      <c r="AA301" s="126"/>
      <c r="AB301" s="126"/>
      <c r="AC301" s="126"/>
      <c r="AD301" s="126"/>
      <c r="AE301" s="126"/>
      <c r="AF301" s="126"/>
      <c r="AG301" s="126"/>
      <c r="AH301" s="126"/>
      <c r="AI301" s="126"/>
      <c r="AJ301" s="126"/>
      <c r="AK301" s="126"/>
      <c r="AL301" s="126"/>
      <c r="AM301" s="126"/>
      <c r="AN301" s="126"/>
      <c r="AO301" s="126"/>
      <c r="AP301" s="126"/>
      <c r="AQ301" s="126"/>
      <c r="AR301" s="126"/>
      <c r="AS301" s="126"/>
      <c r="AT301" s="126"/>
      <c r="AU301" s="126"/>
      <c r="AV301" s="126"/>
      <c r="AW301" s="126"/>
      <c r="AX301" s="126"/>
    </row>
    <row r="302" spans="1:50" x14ac:dyDescent="0.2">
      <c r="A302" s="128" t="s">
        <v>133</v>
      </c>
      <c r="B302" s="132" t="s">
        <v>93</v>
      </c>
      <c r="C302" s="158" t="s">
        <v>94</v>
      </c>
      <c r="D302" s="134"/>
      <c r="E302" s="136"/>
      <c r="F302" s="139"/>
      <c r="G302" s="139">
        <f>SUM(G303:G310)</f>
        <v>0</v>
      </c>
      <c r="H302" s="139"/>
      <c r="I302" s="139">
        <f>SUM(I303:I310)</f>
        <v>9.5950000000000008E-2</v>
      </c>
      <c r="J302" s="139"/>
      <c r="K302" s="139">
        <f>SUM(K303:K310)</f>
        <v>0</v>
      </c>
      <c r="U302" t="s">
        <v>134</v>
      </c>
    </row>
    <row r="303" spans="1:50" outlineLevel="1" x14ac:dyDescent="0.2">
      <c r="A303" s="127">
        <v>277</v>
      </c>
      <c r="B303" s="131" t="s">
        <v>699</v>
      </c>
      <c r="C303" s="157" t="s">
        <v>700</v>
      </c>
      <c r="D303" s="133" t="s">
        <v>147</v>
      </c>
      <c r="E303" s="135">
        <v>1</v>
      </c>
      <c r="F303" s="137">
        <v>0</v>
      </c>
      <c r="G303" s="138">
        <f t="shared" ref="G303:G310" si="45">ROUND(E303*F303,2)</f>
        <v>0</v>
      </c>
      <c r="H303" s="138">
        <v>6.77E-3</v>
      </c>
      <c r="I303" s="138">
        <f t="shared" ref="I303:I310" si="46">ROUND(E303*H303,5)</f>
        <v>6.77E-3</v>
      </c>
      <c r="J303" s="138">
        <v>0</v>
      </c>
      <c r="K303" s="138">
        <f t="shared" ref="K303:K310" si="47">ROUND(E303*J303,5)</f>
        <v>0</v>
      </c>
      <c r="L303" s="126"/>
      <c r="M303" s="126"/>
      <c r="N303" s="126"/>
      <c r="O303" s="126"/>
      <c r="P303" s="126"/>
      <c r="Q303" s="126"/>
      <c r="R303" s="126"/>
      <c r="S303" s="126"/>
      <c r="T303" s="126"/>
      <c r="U303" s="126" t="s">
        <v>138</v>
      </c>
      <c r="V303" s="126"/>
      <c r="W303" s="126"/>
      <c r="X303" s="126"/>
      <c r="Y303" s="126"/>
      <c r="Z303" s="126"/>
      <c r="AA303" s="126"/>
      <c r="AB303" s="126"/>
      <c r="AC303" s="126"/>
      <c r="AD303" s="126"/>
      <c r="AE303" s="126"/>
      <c r="AF303" s="126"/>
      <c r="AG303" s="126"/>
      <c r="AH303" s="126"/>
      <c r="AI303" s="126"/>
      <c r="AJ303" s="126"/>
      <c r="AK303" s="126"/>
      <c r="AL303" s="126"/>
      <c r="AM303" s="126"/>
      <c r="AN303" s="126"/>
      <c r="AO303" s="126"/>
      <c r="AP303" s="126"/>
      <c r="AQ303" s="126"/>
      <c r="AR303" s="126"/>
      <c r="AS303" s="126"/>
      <c r="AT303" s="126"/>
      <c r="AU303" s="126"/>
      <c r="AV303" s="126"/>
      <c r="AW303" s="126"/>
      <c r="AX303" s="126"/>
    </row>
    <row r="304" spans="1:50" outlineLevel="1" x14ac:dyDescent="0.2">
      <c r="A304" s="127">
        <v>278</v>
      </c>
      <c r="B304" s="131" t="s">
        <v>701</v>
      </c>
      <c r="C304" s="157" t="s">
        <v>702</v>
      </c>
      <c r="D304" s="133" t="s">
        <v>224</v>
      </c>
      <c r="E304" s="135">
        <v>13.8</v>
      </c>
      <c r="F304" s="137">
        <v>0</v>
      </c>
      <c r="G304" s="138">
        <f t="shared" si="45"/>
        <v>0</v>
      </c>
      <c r="H304" s="138">
        <v>3.0799999999999998E-3</v>
      </c>
      <c r="I304" s="138">
        <f t="shared" si="46"/>
        <v>4.2500000000000003E-2</v>
      </c>
      <c r="J304" s="138">
        <v>0</v>
      </c>
      <c r="K304" s="138">
        <f t="shared" si="47"/>
        <v>0</v>
      </c>
      <c r="L304" s="126"/>
      <c r="M304" s="126"/>
      <c r="N304" s="126"/>
      <c r="O304" s="126"/>
      <c r="P304" s="126"/>
      <c r="Q304" s="126"/>
      <c r="R304" s="126"/>
      <c r="S304" s="126"/>
      <c r="T304" s="126"/>
      <c r="U304" s="126" t="s">
        <v>138</v>
      </c>
      <c r="V304" s="126"/>
      <c r="W304" s="126"/>
      <c r="X304" s="126"/>
      <c r="Y304" s="126"/>
      <c r="Z304" s="126"/>
      <c r="AA304" s="126"/>
      <c r="AB304" s="126"/>
      <c r="AC304" s="126"/>
      <c r="AD304" s="126"/>
      <c r="AE304" s="126"/>
      <c r="AF304" s="126"/>
      <c r="AG304" s="126"/>
      <c r="AH304" s="126"/>
      <c r="AI304" s="126"/>
      <c r="AJ304" s="126"/>
      <c r="AK304" s="126"/>
      <c r="AL304" s="126"/>
      <c r="AM304" s="126"/>
      <c r="AN304" s="126"/>
      <c r="AO304" s="126"/>
      <c r="AP304" s="126"/>
      <c r="AQ304" s="126"/>
      <c r="AR304" s="126"/>
      <c r="AS304" s="126"/>
      <c r="AT304" s="126"/>
      <c r="AU304" s="126"/>
      <c r="AV304" s="126"/>
      <c r="AW304" s="126"/>
      <c r="AX304" s="126"/>
    </row>
    <row r="305" spans="1:50" outlineLevel="1" x14ac:dyDescent="0.2">
      <c r="A305" s="127">
        <v>279</v>
      </c>
      <c r="B305" s="131" t="s">
        <v>703</v>
      </c>
      <c r="C305" s="157" t="s">
        <v>704</v>
      </c>
      <c r="D305" s="133" t="s">
        <v>166</v>
      </c>
      <c r="E305" s="135">
        <v>2</v>
      </c>
      <c r="F305" s="137">
        <v>0</v>
      </c>
      <c r="G305" s="138">
        <f t="shared" si="45"/>
        <v>0</v>
      </c>
      <c r="H305" s="138">
        <v>1.65E-3</v>
      </c>
      <c r="I305" s="138">
        <f t="shared" si="46"/>
        <v>3.3E-3</v>
      </c>
      <c r="J305" s="138">
        <v>0</v>
      </c>
      <c r="K305" s="138">
        <f t="shared" si="47"/>
        <v>0</v>
      </c>
      <c r="L305" s="126"/>
      <c r="M305" s="126"/>
      <c r="N305" s="126"/>
      <c r="O305" s="126"/>
      <c r="P305" s="126"/>
      <c r="Q305" s="126"/>
      <c r="R305" s="126"/>
      <c r="S305" s="126"/>
      <c r="T305" s="126"/>
      <c r="U305" s="126" t="s">
        <v>138</v>
      </c>
      <c r="V305" s="126"/>
      <c r="W305" s="126"/>
      <c r="X305" s="126"/>
      <c r="Y305" s="126"/>
      <c r="Z305" s="126"/>
      <c r="AA305" s="126"/>
      <c r="AB305" s="126"/>
      <c r="AC305" s="126"/>
      <c r="AD305" s="126"/>
      <c r="AE305" s="126"/>
      <c r="AF305" s="126"/>
      <c r="AG305" s="126"/>
      <c r="AH305" s="126"/>
      <c r="AI305" s="126"/>
      <c r="AJ305" s="126"/>
      <c r="AK305" s="126"/>
      <c r="AL305" s="126"/>
      <c r="AM305" s="126"/>
      <c r="AN305" s="126"/>
      <c r="AO305" s="126"/>
      <c r="AP305" s="126"/>
      <c r="AQ305" s="126"/>
      <c r="AR305" s="126"/>
      <c r="AS305" s="126"/>
      <c r="AT305" s="126"/>
      <c r="AU305" s="126"/>
      <c r="AV305" s="126"/>
      <c r="AW305" s="126"/>
      <c r="AX305" s="126"/>
    </row>
    <row r="306" spans="1:50" outlineLevel="1" x14ac:dyDescent="0.2">
      <c r="A306" s="127">
        <v>280</v>
      </c>
      <c r="B306" s="131" t="s">
        <v>705</v>
      </c>
      <c r="C306" s="157" t="s">
        <v>706</v>
      </c>
      <c r="D306" s="133" t="s">
        <v>224</v>
      </c>
      <c r="E306" s="135">
        <v>8.8000000000000007</v>
      </c>
      <c r="F306" s="137">
        <v>0</v>
      </c>
      <c r="G306" s="138">
        <f t="shared" si="45"/>
        <v>0</v>
      </c>
      <c r="H306" s="138">
        <v>2.63E-3</v>
      </c>
      <c r="I306" s="138">
        <f t="shared" si="46"/>
        <v>2.3140000000000001E-2</v>
      </c>
      <c r="J306" s="138">
        <v>0</v>
      </c>
      <c r="K306" s="138">
        <f t="shared" si="47"/>
        <v>0</v>
      </c>
      <c r="L306" s="126"/>
      <c r="M306" s="126"/>
      <c r="N306" s="126"/>
      <c r="O306" s="126"/>
      <c r="P306" s="126"/>
      <c r="Q306" s="126"/>
      <c r="R306" s="126"/>
      <c r="S306" s="126"/>
      <c r="T306" s="126"/>
      <c r="U306" s="126" t="s">
        <v>138</v>
      </c>
      <c r="V306" s="126"/>
      <c r="W306" s="126"/>
      <c r="X306" s="126"/>
      <c r="Y306" s="126"/>
      <c r="Z306" s="126"/>
      <c r="AA306" s="126"/>
      <c r="AB306" s="126"/>
      <c r="AC306" s="126"/>
      <c r="AD306" s="126"/>
      <c r="AE306" s="126"/>
      <c r="AF306" s="126"/>
      <c r="AG306" s="126"/>
      <c r="AH306" s="126"/>
      <c r="AI306" s="126"/>
      <c r="AJ306" s="126"/>
      <c r="AK306" s="126"/>
      <c r="AL306" s="126"/>
      <c r="AM306" s="126"/>
      <c r="AN306" s="126"/>
      <c r="AO306" s="126"/>
      <c r="AP306" s="126"/>
      <c r="AQ306" s="126"/>
      <c r="AR306" s="126"/>
      <c r="AS306" s="126"/>
      <c r="AT306" s="126"/>
      <c r="AU306" s="126"/>
      <c r="AV306" s="126"/>
      <c r="AW306" s="126"/>
      <c r="AX306" s="126"/>
    </row>
    <row r="307" spans="1:50" ht="22.5" outlineLevel="1" x14ac:dyDescent="0.2">
      <c r="A307" s="127">
        <v>281</v>
      </c>
      <c r="B307" s="131" t="s">
        <v>707</v>
      </c>
      <c r="C307" s="157" t="s">
        <v>708</v>
      </c>
      <c r="D307" s="133" t="s">
        <v>224</v>
      </c>
      <c r="E307" s="135">
        <v>5.75</v>
      </c>
      <c r="F307" s="137">
        <v>0</v>
      </c>
      <c r="G307" s="138">
        <f t="shared" si="45"/>
        <v>0</v>
      </c>
      <c r="H307" s="138">
        <v>2.1299999999999999E-3</v>
      </c>
      <c r="I307" s="138">
        <f t="shared" si="46"/>
        <v>1.225E-2</v>
      </c>
      <c r="J307" s="138">
        <v>0</v>
      </c>
      <c r="K307" s="138">
        <f t="shared" si="47"/>
        <v>0</v>
      </c>
      <c r="L307" s="126"/>
      <c r="M307" s="126"/>
      <c r="N307" s="126"/>
      <c r="O307" s="126"/>
      <c r="P307" s="126"/>
      <c r="Q307" s="126"/>
      <c r="R307" s="126"/>
      <c r="S307" s="126"/>
      <c r="T307" s="126"/>
      <c r="U307" s="126" t="s">
        <v>138</v>
      </c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  <c r="AF307" s="126"/>
      <c r="AG307" s="126"/>
      <c r="AH307" s="126"/>
      <c r="AI307" s="126"/>
      <c r="AJ307" s="126"/>
      <c r="AK307" s="126"/>
      <c r="AL307" s="126"/>
      <c r="AM307" s="126"/>
      <c r="AN307" s="126"/>
      <c r="AO307" s="126"/>
      <c r="AP307" s="126"/>
      <c r="AQ307" s="126"/>
      <c r="AR307" s="126"/>
      <c r="AS307" s="126"/>
      <c r="AT307" s="126"/>
      <c r="AU307" s="126"/>
      <c r="AV307" s="126"/>
      <c r="AW307" s="126"/>
      <c r="AX307" s="126"/>
    </row>
    <row r="308" spans="1:50" outlineLevel="1" x14ac:dyDescent="0.2">
      <c r="A308" s="127">
        <v>282</v>
      </c>
      <c r="B308" s="131" t="s">
        <v>709</v>
      </c>
      <c r="C308" s="157" t="s">
        <v>710</v>
      </c>
      <c r="D308" s="133" t="s">
        <v>166</v>
      </c>
      <c r="E308" s="135">
        <v>1</v>
      </c>
      <c r="F308" s="137">
        <v>0</v>
      </c>
      <c r="G308" s="138">
        <f t="shared" si="45"/>
        <v>0</v>
      </c>
      <c r="H308" s="138">
        <v>3.8899999999999998E-3</v>
      </c>
      <c r="I308" s="138">
        <f t="shared" si="46"/>
        <v>3.8899999999999998E-3</v>
      </c>
      <c r="J308" s="138">
        <v>0</v>
      </c>
      <c r="K308" s="138">
        <f t="shared" si="47"/>
        <v>0</v>
      </c>
      <c r="L308" s="126"/>
      <c r="M308" s="126"/>
      <c r="N308" s="126"/>
      <c r="O308" s="126"/>
      <c r="P308" s="126"/>
      <c r="Q308" s="126"/>
      <c r="R308" s="126"/>
      <c r="S308" s="126"/>
      <c r="T308" s="126"/>
      <c r="U308" s="126" t="s">
        <v>138</v>
      </c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  <c r="AF308" s="126"/>
      <c r="AG308" s="126"/>
      <c r="AH308" s="126"/>
      <c r="AI308" s="126"/>
      <c r="AJ308" s="126"/>
      <c r="AK308" s="126"/>
      <c r="AL308" s="126"/>
      <c r="AM308" s="126"/>
      <c r="AN308" s="126"/>
      <c r="AO308" s="126"/>
      <c r="AP308" s="126"/>
      <c r="AQ308" s="126"/>
      <c r="AR308" s="126"/>
      <c r="AS308" s="126"/>
      <c r="AT308" s="126"/>
      <c r="AU308" s="126"/>
      <c r="AV308" s="126"/>
      <c r="AW308" s="126"/>
      <c r="AX308" s="126"/>
    </row>
    <row r="309" spans="1:50" outlineLevel="1" x14ac:dyDescent="0.2">
      <c r="A309" s="127">
        <v>283</v>
      </c>
      <c r="B309" s="131" t="s">
        <v>711</v>
      </c>
      <c r="C309" s="157" t="s">
        <v>712</v>
      </c>
      <c r="D309" s="133" t="s">
        <v>166</v>
      </c>
      <c r="E309" s="135">
        <v>1</v>
      </c>
      <c r="F309" s="137">
        <v>0</v>
      </c>
      <c r="G309" s="138">
        <f t="shared" si="45"/>
        <v>0</v>
      </c>
      <c r="H309" s="138">
        <v>4.1000000000000003E-3</v>
      </c>
      <c r="I309" s="138">
        <f t="shared" si="46"/>
        <v>4.1000000000000003E-3</v>
      </c>
      <c r="J309" s="138">
        <v>0</v>
      </c>
      <c r="K309" s="138">
        <f t="shared" si="47"/>
        <v>0</v>
      </c>
      <c r="L309" s="126"/>
      <c r="M309" s="126"/>
      <c r="N309" s="126"/>
      <c r="O309" s="126"/>
      <c r="P309" s="126"/>
      <c r="Q309" s="126"/>
      <c r="R309" s="126"/>
      <c r="S309" s="126"/>
      <c r="T309" s="126"/>
      <c r="U309" s="126" t="s">
        <v>138</v>
      </c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  <c r="AF309" s="126"/>
      <c r="AG309" s="126"/>
      <c r="AH309" s="126"/>
      <c r="AI309" s="126"/>
      <c r="AJ309" s="126"/>
      <c r="AK309" s="126"/>
      <c r="AL309" s="126"/>
      <c r="AM309" s="126"/>
      <c r="AN309" s="126"/>
      <c r="AO309" s="126"/>
      <c r="AP309" s="126"/>
      <c r="AQ309" s="126"/>
      <c r="AR309" s="126"/>
      <c r="AS309" s="126"/>
      <c r="AT309" s="126"/>
      <c r="AU309" s="126"/>
      <c r="AV309" s="126"/>
      <c r="AW309" s="126"/>
      <c r="AX309" s="126"/>
    </row>
    <row r="310" spans="1:50" outlineLevel="1" x14ac:dyDescent="0.2">
      <c r="A310" s="127">
        <v>284</v>
      </c>
      <c r="B310" s="131" t="s">
        <v>713</v>
      </c>
      <c r="C310" s="157" t="s">
        <v>714</v>
      </c>
      <c r="D310" s="133" t="s">
        <v>171</v>
      </c>
      <c r="E310" s="135">
        <v>9.6000000000000002E-2</v>
      </c>
      <c r="F310" s="137">
        <v>0</v>
      </c>
      <c r="G310" s="138">
        <f t="shared" si="45"/>
        <v>0</v>
      </c>
      <c r="H310" s="138">
        <v>0</v>
      </c>
      <c r="I310" s="138">
        <f t="shared" si="46"/>
        <v>0</v>
      </c>
      <c r="J310" s="138">
        <v>0</v>
      </c>
      <c r="K310" s="138">
        <f t="shared" si="47"/>
        <v>0</v>
      </c>
      <c r="L310" s="126"/>
      <c r="M310" s="126"/>
      <c r="N310" s="126"/>
      <c r="O310" s="126"/>
      <c r="P310" s="126"/>
      <c r="Q310" s="126"/>
      <c r="R310" s="126"/>
      <c r="S310" s="126"/>
      <c r="T310" s="126"/>
      <c r="U310" s="126" t="s">
        <v>138</v>
      </c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126"/>
      <c r="AH310" s="126"/>
      <c r="AI310" s="126"/>
      <c r="AJ310" s="126"/>
      <c r="AK310" s="126"/>
      <c r="AL310" s="126"/>
      <c r="AM310" s="126"/>
      <c r="AN310" s="126"/>
      <c r="AO310" s="126"/>
      <c r="AP310" s="126"/>
      <c r="AQ310" s="126"/>
      <c r="AR310" s="126"/>
      <c r="AS310" s="126"/>
      <c r="AT310" s="126"/>
      <c r="AU310" s="126"/>
      <c r="AV310" s="126"/>
      <c r="AW310" s="126"/>
      <c r="AX310" s="126"/>
    </row>
    <row r="311" spans="1:50" x14ac:dyDescent="0.2">
      <c r="A311" s="128" t="s">
        <v>133</v>
      </c>
      <c r="B311" s="132" t="s">
        <v>95</v>
      </c>
      <c r="C311" s="158" t="s">
        <v>96</v>
      </c>
      <c r="D311" s="134"/>
      <c r="E311" s="136"/>
      <c r="F311" s="139"/>
      <c r="G311" s="139">
        <f>SUM(G312:G324)</f>
        <v>0</v>
      </c>
      <c r="H311" s="139"/>
      <c r="I311" s="139">
        <f>SUM(I312:I324)</f>
        <v>3.3012299999999994</v>
      </c>
      <c r="J311" s="139"/>
      <c r="K311" s="139">
        <f>SUM(K312:K324)</f>
        <v>0</v>
      </c>
      <c r="U311" t="s">
        <v>134</v>
      </c>
    </row>
    <row r="312" spans="1:50" outlineLevel="1" x14ac:dyDescent="0.2">
      <c r="A312" s="127">
        <v>285</v>
      </c>
      <c r="B312" s="131" t="s">
        <v>715</v>
      </c>
      <c r="C312" s="157" t="s">
        <v>716</v>
      </c>
      <c r="D312" s="133" t="s">
        <v>147</v>
      </c>
      <c r="E312" s="135">
        <v>68.820599999999999</v>
      </c>
      <c r="F312" s="137">
        <v>0</v>
      </c>
      <c r="G312" s="138">
        <f t="shared" ref="G312:G324" si="48">ROUND(E312*F312,2)</f>
        <v>0</v>
      </c>
      <c r="H312" s="138">
        <v>4.5060000000000003E-2</v>
      </c>
      <c r="I312" s="138">
        <f t="shared" ref="I312:I324" si="49">ROUND(E312*H312,5)</f>
        <v>3.1010599999999999</v>
      </c>
      <c r="J312" s="138">
        <v>0</v>
      </c>
      <c r="K312" s="138">
        <f t="shared" ref="K312:K324" si="50">ROUND(E312*J312,5)</f>
        <v>0</v>
      </c>
      <c r="L312" s="126"/>
      <c r="M312" s="126"/>
      <c r="N312" s="126"/>
      <c r="O312" s="126"/>
      <c r="P312" s="126"/>
      <c r="Q312" s="126"/>
      <c r="R312" s="126"/>
      <c r="S312" s="126"/>
      <c r="T312" s="126"/>
      <c r="U312" s="126" t="s">
        <v>138</v>
      </c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  <c r="AF312" s="126"/>
      <c r="AG312" s="126"/>
      <c r="AH312" s="126"/>
      <c r="AI312" s="126"/>
      <c r="AJ312" s="126"/>
      <c r="AK312" s="126"/>
      <c r="AL312" s="126"/>
      <c r="AM312" s="126"/>
      <c r="AN312" s="126"/>
      <c r="AO312" s="126"/>
      <c r="AP312" s="126"/>
      <c r="AQ312" s="126"/>
      <c r="AR312" s="126"/>
      <c r="AS312" s="126"/>
      <c r="AT312" s="126"/>
      <c r="AU312" s="126"/>
      <c r="AV312" s="126"/>
      <c r="AW312" s="126"/>
      <c r="AX312" s="126"/>
    </row>
    <row r="313" spans="1:50" outlineLevel="1" x14ac:dyDescent="0.2">
      <c r="A313" s="127">
        <v>286</v>
      </c>
      <c r="B313" s="131" t="s">
        <v>717</v>
      </c>
      <c r="C313" s="157" t="s">
        <v>718</v>
      </c>
      <c r="D313" s="133" t="s">
        <v>224</v>
      </c>
      <c r="E313" s="135">
        <v>6.9</v>
      </c>
      <c r="F313" s="137">
        <v>0</v>
      </c>
      <c r="G313" s="138">
        <f t="shared" si="48"/>
        <v>0</v>
      </c>
      <c r="H313" s="138">
        <v>1.0399999999999999E-3</v>
      </c>
      <c r="I313" s="138">
        <f t="shared" si="49"/>
        <v>7.1799999999999998E-3</v>
      </c>
      <c r="J313" s="138">
        <v>0</v>
      </c>
      <c r="K313" s="138">
        <f t="shared" si="50"/>
        <v>0</v>
      </c>
      <c r="L313" s="126"/>
      <c r="M313" s="126"/>
      <c r="N313" s="126"/>
      <c r="O313" s="126"/>
      <c r="P313" s="126"/>
      <c r="Q313" s="126"/>
      <c r="R313" s="126"/>
      <c r="S313" s="126"/>
      <c r="T313" s="126"/>
      <c r="U313" s="126" t="s">
        <v>138</v>
      </c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26"/>
      <c r="AF313" s="126"/>
      <c r="AG313" s="126"/>
      <c r="AH313" s="126"/>
      <c r="AI313" s="126"/>
      <c r="AJ313" s="126"/>
      <c r="AK313" s="126"/>
      <c r="AL313" s="126"/>
      <c r="AM313" s="126"/>
      <c r="AN313" s="126"/>
      <c r="AO313" s="126"/>
      <c r="AP313" s="126"/>
      <c r="AQ313" s="126"/>
      <c r="AR313" s="126"/>
      <c r="AS313" s="126"/>
      <c r="AT313" s="126"/>
      <c r="AU313" s="126"/>
      <c r="AV313" s="126"/>
      <c r="AW313" s="126"/>
      <c r="AX313" s="126"/>
    </row>
    <row r="314" spans="1:50" outlineLevel="1" x14ac:dyDescent="0.2">
      <c r="A314" s="127">
        <v>287</v>
      </c>
      <c r="B314" s="131" t="s">
        <v>719</v>
      </c>
      <c r="C314" s="157" t="s">
        <v>720</v>
      </c>
      <c r="D314" s="133" t="s">
        <v>224</v>
      </c>
      <c r="E314" s="135">
        <v>15.334</v>
      </c>
      <c r="F314" s="137">
        <v>0</v>
      </c>
      <c r="G314" s="138">
        <f t="shared" si="48"/>
        <v>0</v>
      </c>
      <c r="H314" s="138">
        <v>3.2000000000000003E-4</v>
      </c>
      <c r="I314" s="138">
        <f t="shared" si="49"/>
        <v>4.9100000000000003E-3</v>
      </c>
      <c r="J314" s="138">
        <v>0</v>
      </c>
      <c r="K314" s="138">
        <f t="shared" si="50"/>
        <v>0</v>
      </c>
      <c r="L314" s="126"/>
      <c r="M314" s="126"/>
      <c r="N314" s="126"/>
      <c r="O314" s="126"/>
      <c r="P314" s="126"/>
      <c r="Q314" s="126"/>
      <c r="R314" s="126"/>
      <c r="S314" s="126"/>
      <c r="T314" s="126"/>
      <c r="U314" s="126" t="s">
        <v>138</v>
      </c>
      <c r="V314" s="126"/>
      <c r="W314" s="126"/>
      <c r="X314" s="126"/>
      <c r="Y314" s="126"/>
      <c r="Z314" s="126"/>
      <c r="AA314" s="126"/>
      <c r="AB314" s="126"/>
      <c r="AC314" s="126"/>
      <c r="AD314" s="126"/>
      <c r="AE314" s="126"/>
      <c r="AF314" s="126"/>
      <c r="AG314" s="126"/>
      <c r="AH314" s="126"/>
      <c r="AI314" s="126"/>
      <c r="AJ314" s="126"/>
      <c r="AK314" s="126"/>
      <c r="AL314" s="126"/>
      <c r="AM314" s="126"/>
      <c r="AN314" s="126"/>
      <c r="AO314" s="126"/>
      <c r="AP314" s="126"/>
      <c r="AQ314" s="126"/>
      <c r="AR314" s="126"/>
      <c r="AS314" s="126"/>
      <c r="AT314" s="126"/>
      <c r="AU314" s="126"/>
      <c r="AV314" s="126"/>
      <c r="AW314" s="126"/>
      <c r="AX314" s="126"/>
    </row>
    <row r="315" spans="1:50" outlineLevel="1" x14ac:dyDescent="0.2">
      <c r="A315" s="127">
        <v>288</v>
      </c>
      <c r="B315" s="131" t="s">
        <v>721</v>
      </c>
      <c r="C315" s="157" t="s">
        <v>722</v>
      </c>
      <c r="D315" s="133" t="s">
        <v>224</v>
      </c>
      <c r="E315" s="135">
        <v>7.2</v>
      </c>
      <c r="F315" s="137">
        <v>0</v>
      </c>
      <c r="G315" s="138">
        <f t="shared" si="48"/>
        <v>0</v>
      </c>
      <c r="H315" s="138">
        <v>8.7799999999999996E-3</v>
      </c>
      <c r="I315" s="138">
        <f t="shared" si="49"/>
        <v>6.3219999999999998E-2</v>
      </c>
      <c r="J315" s="138">
        <v>0</v>
      </c>
      <c r="K315" s="138">
        <f t="shared" si="50"/>
        <v>0</v>
      </c>
      <c r="L315" s="126"/>
      <c r="M315" s="126"/>
      <c r="N315" s="126"/>
      <c r="O315" s="126"/>
      <c r="P315" s="126"/>
      <c r="Q315" s="126"/>
      <c r="R315" s="126"/>
      <c r="S315" s="126"/>
      <c r="T315" s="126"/>
      <c r="U315" s="126" t="s">
        <v>138</v>
      </c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126"/>
      <c r="AF315" s="126"/>
      <c r="AG315" s="126"/>
      <c r="AH315" s="126"/>
      <c r="AI315" s="126"/>
      <c r="AJ315" s="126"/>
      <c r="AK315" s="126"/>
      <c r="AL315" s="126"/>
      <c r="AM315" s="126"/>
      <c r="AN315" s="126"/>
      <c r="AO315" s="126"/>
      <c r="AP315" s="126"/>
      <c r="AQ315" s="126"/>
      <c r="AR315" s="126"/>
      <c r="AS315" s="126"/>
      <c r="AT315" s="126"/>
      <c r="AU315" s="126"/>
      <c r="AV315" s="126"/>
      <c r="AW315" s="126"/>
      <c r="AX315" s="126"/>
    </row>
    <row r="316" spans="1:50" outlineLevel="1" x14ac:dyDescent="0.2">
      <c r="A316" s="127">
        <v>289</v>
      </c>
      <c r="B316" s="131" t="s">
        <v>723</v>
      </c>
      <c r="C316" s="157" t="s">
        <v>724</v>
      </c>
      <c r="D316" s="133" t="s">
        <v>224</v>
      </c>
      <c r="E316" s="135">
        <v>4.9870000000000001</v>
      </c>
      <c r="F316" s="137">
        <v>0</v>
      </c>
      <c r="G316" s="138">
        <f t="shared" si="48"/>
        <v>0</v>
      </c>
      <c r="H316" s="138">
        <v>8.4899999999999993E-3</v>
      </c>
      <c r="I316" s="138">
        <f t="shared" si="49"/>
        <v>4.2340000000000003E-2</v>
      </c>
      <c r="J316" s="138">
        <v>0</v>
      </c>
      <c r="K316" s="138">
        <f t="shared" si="50"/>
        <v>0</v>
      </c>
      <c r="L316" s="126"/>
      <c r="M316" s="126"/>
      <c r="N316" s="126"/>
      <c r="O316" s="126"/>
      <c r="P316" s="126"/>
      <c r="Q316" s="126"/>
      <c r="R316" s="126"/>
      <c r="S316" s="126"/>
      <c r="T316" s="126"/>
      <c r="U316" s="126" t="s">
        <v>138</v>
      </c>
      <c r="V316" s="126"/>
      <c r="W316" s="126"/>
      <c r="X316" s="126"/>
      <c r="Y316" s="126"/>
      <c r="Z316" s="126"/>
      <c r="AA316" s="126"/>
      <c r="AB316" s="126"/>
      <c r="AC316" s="126"/>
      <c r="AD316" s="126"/>
      <c r="AE316" s="126"/>
      <c r="AF316" s="126"/>
      <c r="AG316" s="126"/>
      <c r="AH316" s="126"/>
      <c r="AI316" s="126"/>
      <c r="AJ316" s="126"/>
      <c r="AK316" s="126"/>
      <c r="AL316" s="126"/>
      <c r="AM316" s="126"/>
      <c r="AN316" s="126"/>
      <c r="AO316" s="126"/>
      <c r="AP316" s="126"/>
      <c r="AQ316" s="126"/>
      <c r="AR316" s="126"/>
      <c r="AS316" s="126"/>
      <c r="AT316" s="126"/>
      <c r="AU316" s="126"/>
      <c r="AV316" s="126"/>
      <c r="AW316" s="126"/>
      <c r="AX316" s="126"/>
    </row>
    <row r="317" spans="1:50" outlineLevel="1" x14ac:dyDescent="0.2">
      <c r="A317" s="127">
        <v>290</v>
      </c>
      <c r="B317" s="131" t="s">
        <v>725</v>
      </c>
      <c r="C317" s="157" t="s">
        <v>726</v>
      </c>
      <c r="D317" s="133" t="s">
        <v>224</v>
      </c>
      <c r="E317" s="135">
        <v>4.9870000000000001</v>
      </c>
      <c r="F317" s="137">
        <v>0</v>
      </c>
      <c r="G317" s="138">
        <f t="shared" si="48"/>
        <v>0</v>
      </c>
      <c r="H317" s="138">
        <v>8.5100000000000002E-3</v>
      </c>
      <c r="I317" s="138">
        <f t="shared" si="49"/>
        <v>4.2439999999999999E-2</v>
      </c>
      <c r="J317" s="138">
        <v>0</v>
      </c>
      <c r="K317" s="138">
        <f t="shared" si="50"/>
        <v>0</v>
      </c>
      <c r="L317" s="126"/>
      <c r="M317" s="126"/>
      <c r="N317" s="126"/>
      <c r="O317" s="126"/>
      <c r="P317" s="126"/>
      <c r="Q317" s="126"/>
      <c r="R317" s="126"/>
      <c r="S317" s="126"/>
      <c r="T317" s="126"/>
      <c r="U317" s="126" t="s">
        <v>138</v>
      </c>
      <c r="V317" s="126"/>
      <c r="W317" s="126"/>
      <c r="X317" s="126"/>
      <c r="Y317" s="126"/>
      <c r="Z317" s="126"/>
      <c r="AA317" s="126"/>
      <c r="AB317" s="126"/>
      <c r="AC317" s="126"/>
      <c r="AD317" s="126"/>
      <c r="AE317" s="126"/>
      <c r="AF317" s="126"/>
      <c r="AG317" s="126"/>
      <c r="AH317" s="126"/>
      <c r="AI317" s="126"/>
      <c r="AJ317" s="126"/>
      <c r="AK317" s="126"/>
      <c r="AL317" s="126"/>
      <c r="AM317" s="126"/>
      <c r="AN317" s="126"/>
      <c r="AO317" s="126"/>
      <c r="AP317" s="126"/>
      <c r="AQ317" s="126"/>
      <c r="AR317" s="126"/>
      <c r="AS317" s="126"/>
      <c r="AT317" s="126"/>
      <c r="AU317" s="126"/>
      <c r="AV317" s="126"/>
      <c r="AW317" s="126"/>
      <c r="AX317" s="126"/>
    </row>
    <row r="318" spans="1:50" outlineLevel="1" x14ac:dyDescent="0.2">
      <c r="A318" s="127">
        <v>291</v>
      </c>
      <c r="B318" s="131" t="s">
        <v>727</v>
      </c>
      <c r="C318" s="157" t="s">
        <v>728</v>
      </c>
      <c r="D318" s="133" t="s">
        <v>166</v>
      </c>
      <c r="E318" s="135">
        <v>1</v>
      </c>
      <c r="F318" s="137">
        <v>0</v>
      </c>
      <c r="G318" s="138">
        <f t="shared" si="48"/>
        <v>0</v>
      </c>
      <c r="H318" s="138">
        <v>6.1999999999999998E-3</v>
      </c>
      <c r="I318" s="138">
        <f t="shared" si="49"/>
        <v>6.1999999999999998E-3</v>
      </c>
      <c r="J318" s="138">
        <v>0</v>
      </c>
      <c r="K318" s="138">
        <f t="shared" si="50"/>
        <v>0</v>
      </c>
      <c r="L318" s="126"/>
      <c r="M318" s="126"/>
      <c r="N318" s="126"/>
      <c r="O318" s="126"/>
      <c r="P318" s="126"/>
      <c r="Q318" s="126"/>
      <c r="R318" s="126"/>
      <c r="S318" s="126"/>
      <c r="T318" s="126"/>
      <c r="U318" s="126" t="s">
        <v>138</v>
      </c>
      <c r="V318" s="126"/>
      <c r="W318" s="126"/>
      <c r="X318" s="126"/>
      <c r="Y318" s="126"/>
      <c r="Z318" s="126"/>
      <c r="AA318" s="126"/>
      <c r="AB318" s="126"/>
      <c r="AC318" s="126"/>
      <c r="AD318" s="126"/>
      <c r="AE318" s="126"/>
      <c r="AF318" s="126"/>
      <c r="AG318" s="126"/>
      <c r="AH318" s="126"/>
      <c r="AI318" s="126"/>
      <c r="AJ318" s="126"/>
      <c r="AK318" s="126"/>
      <c r="AL318" s="126"/>
      <c r="AM318" s="126"/>
      <c r="AN318" s="126"/>
      <c r="AO318" s="126"/>
      <c r="AP318" s="126"/>
      <c r="AQ318" s="126"/>
      <c r="AR318" s="126"/>
      <c r="AS318" s="126"/>
      <c r="AT318" s="126"/>
      <c r="AU318" s="126"/>
      <c r="AV318" s="126"/>
      <c r="AW318" s="126"/>
      <c r="AX318" s="126"/>
    </row>
    <row r="319" spans="1:50" outlineLevel="1" x14ac:dyDescent="0.2">
      <c r="A319" s="127">
        <v>292</v>
      </c>
      <c r="B319" s="131" t="s">
        <v>729</v>
      </c>
      <c r="C319" s="157" t="s">
        <v>730</v>
      </c>
      <c r="D319" s="133" t="s">
        <v>166</v>
      </c>
      <c r="E319" s="135">
        <v>1</v>
      </c>
      <c r="F319" s="137">
        <v>0</v>
      </c>
      <c r="G319" s="138">
        <f t="shared" si="48"/>
        <v>0</v>
      </c>
      <c r="H319" s="138">
        <v>3.8500000000000001E-3</v>
      </c>
      <c r="I319" s="138">
        <f t="shared" si="49"/>
        <v>3.8500000000000001E-3</v>
      </c>
      <c r="J319" s="138">
        <v>0</v>
      </c>
      <c r="K319" s="138">
        <f t="shared" si="50"/>
        <v>0</v>
      </c>
      <c r="L319" s="126"/>
      <c r="M319" s="126"/>
      <c r="N319" s="126"/>
      <c r="O319" s="126"/>
      <c r="P319" s="126"/>
      <c r="Q319" s="126"/>
      <c r="R319" s="126"/>
      <c r="S319" s="126"/>
      <c r="T319" s="126"/>
      <c r="U319" s="126" t="s">
        <v>138</v>
      </c>
      <c r="V319" s="126"/>
      <c r="W319" s="126"/>
      <c r="X319" s="126"/>
      <c r="Y319" s="126"/>
      <c r="Z319" s="126"/>
      <c r="AA319" s="126"/>
      <c r="AB319" s="126"/>
      <c r="AC319" s="126"/>
      <c r="AD319" s="126"/>
      <c r="AE319" s="126"/>
      <c r="AF319" s="126"/>
      <c r="AG319" s="126"/>
      <c r="AH319" s="126"/>
      <c r="AI319" s="126"/>
      <c r="AJ319" s="126"/>
      <c r="AK319" s="126"/>
      <c r="AL319" s="126"/>
      <c r="AM319" s="126"/>
      <c r="AN319" s="126"/>
      <c r="AO319" s="126"/>
      <c r="AP319" s="126"/>
      <c r="AQ319" s="126"/>
      <c r="AR319" s="126"/>
      <c r="AS319" s="126"/>
      <c r="AT319" s="126"/>
      <c r="AU319" s="126"/>
      <c r="AV319" s="126"/>
      <c r="AW319" s="126"/>
      <c r="AX319" s="126"/>
    </row>
    <row r="320" spans="1:50" ht="22.5" outlineLevel="1" x14ac:dyDescent="0.2">
      <c r="A320" s="127">
        <v>293</v>
      </c>
      <c r="B320" s="131" t="s">
        <v>731</v>
      </c>
      <c r="C320" s="157" t="s">
        <v>732</v>
      </c>
      <c r="D320" s="133" t="s">
        <v>166</v>
      </c>
      <c r="E320" s="135">
        <v>1</v>
      </c>
      <c r="F320" s="137">
        <v>0</v>
      </c>
      <c r="G320" s="138">
        <f t="shared" si="48"/>
        <v>0</v>
      </c>
      <c r="H320" s="138">
        <v>3.8500000000000001E-3</v>
      </c>
      <c r="I320" s="138">
        <f t="shared" si="49"/>
        <v>3.8500000000000001E-3</v>
      </c>
      <c r="J320" s="138">
        <v>0</v>
      </c>
      <c r="K320" s="138">
        <f t="shared" si="50"/>
        <v>0</v>
      </c>
      <c r="L320" s="126"/>
      <c r="M320" s="126"/>
      <c r="N320" s="126"/>
      <c r="O320" s="126"/>
      <c r="P320" s="126"/>
      <c r="Q320" s="126"/>
      <c r="R320" s="126"/>
      <c r="S320" s="126"/>
      <c r="T320" s="126"/>
      <c r="U320" s="126" t="s">
        <v>138</v>
      </c>
      <c r="V320" s="126"/>
      <c r="W320" s="126"/>
      <c r="X320" s="126"/>
      <c r="Y320" s="126"/>
      <c r="Z320" s="126"/>
      <c r="AA320" s="126"/>
      <c r="AB320" s="126"/>
      <c r="AC320" s="126"/>
      <c r="AD320" s="126"/>
      <c r="AE320" s="126"/>
      <c r="AF320" s="126"/>
      <c r="AG320" s="126"/>
      <c r="AH320" s="126"/>
      <c r="AI320" s="126"/>
      <c r="AJ320" s="126"/>
      <c r="AK320" s="126"/>
      <c r="AL320" s="126"/>
      <c r="AM320" s="126"/>
      <c r="AN320" s="126"/>
      <c r="AO320" s="126"/>
      <c r="AP320" s="126"/>
      <c r="AQ320" s="126"/>
      <c r="AR320" s="126"/>
      <c r="AS320" s="126"/>
      <c r="AT320" s="126"/>
      <c r="AU320" s="126"/>
      <c r="AV320" s="126"/>
      <c r="AW320" s="126"/>
      <c r="AX320" s="126"/>
    </row>
    <row r="321" spans="1:50" ht="22.5" outlineLevel="1" x14ac:dyDescent="0.2">
      <c r="A321" s="127">
        <v>294</v>
      </c>
      <c r="B321" s="131" t="s">
        <v>733</v>
      </c>
      <c r="C321" s="157" t="s">
        <v>734</v>
      </c>
      <c r="D321" s="133" t="s">
        <v>224</v>
      </c>
      <c r="E321" s="135">
        <v>13.8</v>
      </c>
      <c r="F321" s="137">
        <v>0</v>
      </c>
      <c r="G321" s="138">
        <f t="shared" si="48"/>
        <v>0</v>
      </c>
      <c r="H321" s="138">
        <v>2.4000000000000001E-4</v>
      </c>
      <c r="I321" s="138">
        <f t="shared" si="49"/>
        <v>3.31E-3</v>
      </c>
      <c r="J321" s="138">
        <v>0</v>
      </c>
      <c r="K321" s="138">
        <f t="shared" si="50"/>
        <v>0</v>
      </c>
      <c r="L321" s="126"/>
      <c r="M321" s="126"/>
      <c r="N321" s="126"/>
      <c r="O321" s="126"/>
      <c r="P321" s="126"/>
      <c r="Q321" s="126"/>
      <c r="R321" s="126"/>
      <c r="S321" s="126"/>
      <c r="T321" s="126"/>
      <c r="U321" s="126" t="s">
        <v>138</v>
      </c>
      <c r="V321" s="126"/>
      <c r="W321" s="126"/>
      <c r="X321" s="126"/>
      <c r="Y321" s="126"/>
      <c r="Z321" s="126"/>
      <c r="AA321" s="126"/>
      <c r="AB321" s="126"/>
      <c r="AC321" s="126"/>
      <c r="AD321" s="126"/>
      <c r="AE321" s="126"/>
      <c r="AF321" s="126"/>
      <c r="AG321" s="126"/>
      <c r="AH321" s="126"/>
      <c r="AI321" s="126"/>
      <c r="AJ321" s="126"/>
      <c r="AK321" s="126"/>
      <c r="AL321" s="126"/>
      <c r="AM321" s="126"/>
      <c r="AN321" s="126"/>
      <c r="AO321" s="126"/>
      <c r="AP321" s="126"/>
      <c r="AQ321" s="126"/>
      <c r="AR321" s="126"/>
      <c r="AS321" s="126"/>
      <c r="AT321" s="126"/>
      <c r="AU321" s="126"/>
      <c r="AV321" s="126"/>
      <c r="AW321" s="126"/>
      <c r="AX321" s="126"/>
    </row>
    <row r="322" spans="1:50" outlineLevel="1" x14ac:dyDescent="0.2">
      <c r="A322" s="127">
        <v>295</v>
      </c>
      <c r="B322" s="131" t="s">
        <v>735</v>
      </c>
      <c r="C322" s="157" t="s">
        <v>736</v>
      </c>
      <c r="D322" s="133" t="s">
        <v>224</v>
      </c>
      <c r="E322" s="135">
        <v>13.8</v>
      </c>
      <c r="F322" s="137">
        <v>0</v>
      </c>
      <c r="G322" s="138">
        <f t="shared" si="48"/>
        <v>0</v>
      </c>
      <c r="H322" s="138">
        <v>5.1000000000000004E-4</v>
      </c>
      <c r="I322" s="138">
        <f t="shared" si="49"/>
        <v>7.0400000000000003E-3</v>
      </c>
      <c r="J322" s="138">
        <v>0</v>
      </c>
      <c r="K322" s="138">
        <f t="shared" si="50"/>
        <v>0</v>
      </c>
      <c r="L322" s="126"/>
      <c r="M322" s="126"/>
      <c r="N322" s="126"/>
      <c r="O322" s="126"/>
      <c r="P322" s="126"/>
      <c r="Q322" s="126"/>
      <c r="R322" s="126"/>
      <c r="S322" s="126"/>
      <c r="T322" s="126"/>
      <c r="U322" s="126" t="s">
        <v>138</v>
      </c>
      <c r="V322" s="126"/>
      <c r="W322" s="126"/>
      <c r="X322" s="126"/>
      <c r="Y322" s="126"/>
      <c r="Z322" s="126"/>
      <c r="AA322" s="126"/>
      <c r="AB322" s="126"/>
      <c r="AC322" s="126"/>
      <c r="AD322" s="126"/>
      <c r="AE322" s="126"/>
      <c r="AF322" s="126"/>
      <c r="AG322" s="126"/>
      <c r="AH322" s="126"/>
      <c r="AI322" s="126"/>
      <c r="AJ322" s="126"/>
      <c r="AK322" s="126"/>
      <c r="AL322" s="126"/>
      <c r="AM322" s="126"/>
      <c r="AN322" s="126"/>
      <c r="AO322" s="126"/>
      <c r="AP322" s="126"/>
      <c r="AQ322" s="126"/>
      <c r="AR322" s="126"/>
      <c r="AS322" s="126"/>
      <c r="AT322" s="126"/>
      <c r="AU322" s="126"/>
      <c r="AV322" s="126"/>
      <c r="AW322" s="126"/>
      <c r="AX322" s="126"/>
    </row>
    <row r="323" spans="1:50" outlineLevel="1" x14ac:dyDescent="0.2">
      <c r="A323" s="127">
        <v>296</v>
      </c>
      <c r="B323" s="131" t="s">
        <v>737</v>
      </c>
      <c r="C323" s="157" t="s">
        <v>738</v>
      </c>
      <c r="D323" s="133" t="s">
        <v>147</v>
      </c>
      <c r="E323" s="135">
        <v>68.820599999999999</v>
      </c>
      <c r="F323" s="137">
        <v>0</v>
      </c>
      <c r="G323" s="138">
        <f t="shared" si="48"/>
        <v>0</v>
      </c>
      <c r="H323" s="138">
        <v>2.3000000000000001E-4</v>
      </c>
      <c r="I323" s="138">
        <f t="shared" si="49"/>
        <v>1.583E-2</v>
      </c>
      <c r="J323" s="138">
        <v>0</v>
      </c>
      <c r="K323" s="138">
        <f t="shared" si="50"/>
        <v>0</v>
      </c>
      <c r="L323" s="126"/>
      <c r="M323" s="126"/>
      <c r="N323" s="126"/>
      <c r="O323" s="126"/>
      <c r="P323" s="126"/>
      <c r="Q323" s="126"/>
      <c r="R323" s="126"/>
      <c r="S323" s="126"/>
      <c r="T323" s="126"/>
      <c r="U323" s="126" t="s">
        <v>138</v>
      </c>
      <c r="V323" s="126"/>
      <c r="W323" s="126"/>
      <c r="X323" s="126"/>
      <c r="Y323" s="126"/>
      <c r="Z323" s="126"/>
      <c r="AA323" s="126"/>
      <c r="AB323" s="126"/>
      <c r="AC323" s="126"/>
      <c r="AD323" s="126"/>
      <c r="AE323" s="126"/>
      <c r="AF323" s="126"/>
      <c r="AG323" s="126"/>
      <c r="AH323" s="126"/>
      <c r="AI323" s="126"/>
      <c r="AJ323" s="126"/>
      <c r="AK323" s="126"/>
      <c r="AL323" s="126"/>
      <c r="AM323" s="126"/>
      <c r="AN323" s="126"/>
      <c r="AO323" s="126"/>
      <c r="AP323" s="126"/>
      <c r="AQ323" s="126"/>
      <c r="AR323" s="126"/>
      <c r="AS323" s="126"/>
      <c r="AT323" s="126"/>
      <c r="AU323" s="126"/>
      <c r="AV323" s="126"/>
      <c r="AW323" s="126"/>
      <c r="AX323" s="126"/>
    </row>
    <row r="324" spans="1:50" outlineLevel="1" x14ac:dyDescent="0.2">
      <c r="A324" s="127">
        <v>297</v>
      </c>
      <c r="B324" s="131" t="s">
        <v>739</v>
      </c>
      <c r="C324" s="157" t="s">
        <v>740</v>
      </c>
      <c r="D324" s="133" t="s">
        <v>171</v>
      </c>
      <c r="E324" s="135">
        <v>3.3</v>
      </c>
      <c r="F324" s="137">
        <v>0</v>
      </c>
      <c r="G324" s="138">
        <f t="shared" si="48"/>
        <v>0</v>
      </c>
      <c r="H324" s="138">
        <v>0</v>
      </c>
      <c r="I324" s="138">
        <f t="shared" si="49"/>
        <v>0</v>
      </c>
      <c r="J324" s="138">
        <v>0</v>
      </c>
      <c r="K324" s="138">
        <f t="shared" si="50"/>
        <v>0</v>
      </c>
      <c r="L324" s="126"/>
      <c r="M324" s="126"/>
      <c r="N324" s="126"/>
      <c r="O324" s="126"/>
      <c r="P324" s="126"/>
      <c r="Q324" s="126"/>
      <c r="R324" s="126"/>
      <c r="S324" s="126"/>
      <c r="T324" s="126"/>
      <c r="U324" s="126" t="s">
        <v>138</v>
      </c>
      <c r="V324" s="126"/>
      <c r="W324" s="126"/>
      <c r="X324" s="126"/>
      <c r="Y324" s="126"/>
      <c r="Z324" s="126"/>
      <c r="AA324" s="126"/>
      <c r="AB324" s="126"/>
      <c r="AC324" s="126"/>
      <c r="AD324" s="126"/>
      <c r="AE324" s="126"/>
      <c r="AF324" s="126"/>
      <c r="AG324" s="126"/>
      <c r="AH324" s="126"/>
      <c r="AI324" s="126"/>
      <c r="AJ324" s="126"/>
      <c r="AK324" s="126"/>
      <c r="AL324" s="126"/>
      <c r="AM324" s="126"/>
      <c r="AN324" s="126"/>
      <c r="AO324" s="126"/>
      <c r="AP324" s="126"/>
      <c r="AQ324" s="126"/>
      <c r="AR324" s="126"/>
      <c r="AS324" s="126"/>
      <c r="AT324" s="126"/>
      <c r="AU324" s="126"/>
      <c r="AV324" s="126"/>
      <c r="AW324" s="126"/>
      <c r="AX324" s="126"/>
    </row>
    <row r="325" spans="1:50" x14ac:dyDescent="0.2">
      <c r="A325" s="128" t="s">
        <v>133</v>
      </c>
      <c r="B325" s="132" t="s">
        <v>97</v>
      </c>
      <c r="C325" s="158" t="s">
        <v>98</v>
      </c>
      <c r="D325" s="134"/>
      <c r="E325" s="136"/>
      <c r="F325" s="139"/>
      <c r="G325" s="139">
        <f>SUM(G326:G356)</f>
        <v>0</v>
      </c>
      <c r="H325" s="139"/>
      <c r="I325" s="139">
        <f>SUM(I326:I356)</f>
        <v>0.56677</v>
      </c>
      <c r="J325" s="139"/>
      <c r="K325" s="139">
        <f>SUM(K326:K356)</f>
        <v>0</v>
      </c>
      <c r="U325" t="s">
        <v>134</v>
      </c>
    </row>
    <row r="326" spans="1:50" outlineLevel="1" x14ac:dyDescent="0.2">
      <c r="A326" s="127">
        <v>298</v>
      </c>
      <c r="B326" s="131" t="s">
        <v>741</v>
      </c>
      <c r="C326" s="157" t="s">
        <v>742</v>
      </c>
      <c r="D326" s="133" t="s">
        <v>166</v>
      </c>
      <c r="E326" s="135">
        <v>1</v>
      </c>
      <c r="F326" s="137">
        <v>0</v>
      </c>
      <c r="G326" s="138">
        <f t="shared" ref="G326:G356" si="51">ROUND(E326*F326,2)</f>
        <v>0</v>
      </c>
      <c r="H326" s="138">
        <v>2.7999999999999998E-4</v>
      </c>
      <c r="I326" s="138">
        <f t="shared" ref="I326:I356" si="52">ROUND(E326*H326,5)</f>
        <v>2.7999999999999998E-4</v>
      </c>
      <c r="J326" s="138">
        <v>0</v>
      </c>
      <c r="K326" s="138">
        <f t="shared" ref="K326:K356" si="53">ROUND(E326*J326,5)</f>
        <v>0</v>
      </c>
      <c r="L326" s="126"/>
      <c r="M326" s="126"/>
      <c r="N326" s="126"/>
      <c r="O326" s="126"/>
      <c r="P326" s="126"/>
      <c r="Q326" s="126"/>
      <c r="R326" s="126"/>
      <c r="S326" s="126"/>
      <c r="T326" s="126"/>
      <c r="U326" s="126" t="s">
        <v>138</v>
      </c>
      <c r="V326" s="126"/>
      <c r="W326" s="126"/>
      <c r="X326" s="126"/>
      <c r="Y326" s="126"/>
      <c r="Z326" s="126"/>
      <c r="AA326" s="126"/>
      <c r="AB326" s="126"/>
      <c r="AC326" s="126"/>
      <c r="AD326" s="126"/>
      <c r="AE326" s="126"/>
      <c r="AF326" s="126"/>
      <c r="AG326" s="126"/>
      <c r="AH326" s="126"/>
      <c r="AI326" s="126"/>
      <c r="AJ326" s="126"/>
      <c r="AK326" s="126"/>
      <c r="AL326" s="126"/>
      <c r="AM326" s="126"/>
      <c r="AN326" s="126"/>
      <c r="AO326" s="126"/>
      <c r="AP326" s="126"/>
      <c r="AQ326" s="126"/>
      <c r="AR326" s="126"/>
      <c r="AS326" s="126"/>
      <c r="AT326" s="126"/>
      <c r="AU326" s="126"/>
      <c r="AV326" s="126"/>
      <c r="AW326" s="126"/>
      <c r="AX326" s="126"/>
    </row>
    <row r="327" spans="1:50" outlineLevel="1" x14ac:dyDescent="0.2">
      <c r="A327" s="127">
        <v>299</v>
      </c>
      <c r="B327" s="131" t="s">
        <v>743</v>
      </c>
      <c r="C327" s="157" t="s">
        <v>744</v>
      </c>
      <c r="D327" s="133" t="s">
        <v>166</v>
      </c>
      <c r="E327" s="135">
        <v>1</v>
      </c>
      <c r="F327" s="137">
        <v>0</v>
      </c>
      <c r="G327" s="138">
        <f t="shared" si="51"/>
        <v>0</v>
      </c>
      <c r="H327" s="138">
        <v>2.7999999999999998E-4</v>
      </c>
      <c r="I327" s="138">
        <f t="shared" si="52"/>
        <v>2.7999999999999998E-4</v>
      </c>
      <c r="J327" s="138">
        <v>0</v>
      </c>
      <c r="K327" s="138">
        <f t="shared" si="53"/>
        <v>0</v>
      </c>
      <c r="L327" s="126"/>
      <c r="M327" s="126"/>
      <c r="N327" s="126"/>
      <c r="O327" s="126"/>
      <c r="P327" s="126"/>
      <c r="Q327" s="126"/>
      <c r="R327" s="126"/>
      <c r="S327" s="126"/>
      <c r="T327" s="126"/>
      <c r="U327" s="126" t="s">
        <v>138</v>
      </c>
      <c r="V327" s="126"/>
      <c r="W327" s="126"/>
      <c r="X327" s="126"/>
      <c r="Y327" s="126"/>
      <c r="Z327" s="126"/>
      <c r="AA327" s="126"/>
      <c r="AB327" s="126"/>
      <c r="AC327" s="126"/>
      <c r="AD327" s="126"/>
      <c r="AE327" s="126"/>
      <c r="AF327" s="126"/>
      <c r="AG327" s="126"/>
      <c r="AH327" s="126"/>
      <c r="AI327" s="126"/>
      <c r="AJ327" s="126"/>
      <c r="AK327" s="126"/>
      <c r="AL327" s="126"/>
      <c r="AM327" s="126"/>
      <c r="AN327" s="126"/>
      <c r="AO327" s="126"/>
      <c r="AP327" s="126"/>
      <c r="AQ327" s="126"/>
      <c r="AR327" s="126"/>
      <c r="AS327" s="126"/>
      <c r="AT327" s="126"/>
      <c r="AU327" s="126"/>
      <c r="AV327" s="126"/>
      <c r="AW327" s="126"/>
      <c r="AX327" s="126"/>
    </row>
    <row r="328" spans="1:50" ht="22.5" outlineLevel="1" x14ac:dyDescent="0.2">
      <c r="A328" s="127">
        <v>300</v>
      </c>
      <c r="B328" s="131" t="s">
        <v>745</v>
      </c>
      <c r="C328" s="157" t="s">
        <v>746</v>
      </c>
      <c r="D328" s="133" t="s">
        <v>166</v>
      </c>
      <c r="E328" s="135">
        <v>1</v>
      </c>
      <c r="F328" s="137">
        <v>0</v>
      </c>
      <c r="G328" s="138">
        <f t="shared" si="51"/>
        <v>0</v>
      </c>
      <c r="H328" s="138">
        <v>4.4699999999999997E-2</v>
      </c>
      <c r="I328" s="138">
        <f t="shared" si="52"/>
        <v>4.4699999999999997E-2</v>
      </c>
      <c r="J328" s="138">
        <v>0</v>
      </c>
      <c r="K328" s="138">
        <f t="shared" si="53"/>
        <v>0</v>
      </c>
      <c r="L328" s="126"/>
      <c r="M328" s="126"/>
      <c r="N328" s="126"/>
      <c r="O328" s="126"/>
      <c r="P328" s="126"/>
      <c r="Q328" s="126"/>
      <c r="R328" s="126"/>
      <c r="S328" s="126"/>
      <c r="T328" s="126"/>
      <c r="U328" s="126" t="s">
        <v>190</v>
      </c>
      <c r="V328" s="126"/>
      <c r="W328" s="126"/>
      <c r="X328" s="126"/>
      <c r="Y328" s="126"/>
      <c r="Z328" s="126"/>
      <c r="AA328" s="126"/>
      <c r="AB328" s="126"/>
      <c r="AC328" s="126"/>
      <c r="AD328" s="126"/>
      <c r="AE328" s="126"/>
      <c r="AF328" s="126"/>
      <c r="AG328" s="126"/>
      <c r="AH328" s="126"/>
      <c r="AI328" s="126"/>
      <c r="AJ328" s="126"/>
      <c r="AK328" s="126"/>
      <c r="AL328" s="126"/>
      <c r="AM328" s="126"/>
      <c r="AN328" s="126"/>
      <c r="AO328" s="126"/>
      <c r="AP328" s="126"/>
      <c r="AQ328" s="126"/>
      <c r="AR328" s="126"/>
      <c r="AS328" s="126"/>
      <c r="AT328" s="126"/>
      <c r="AU328" s="126"/>
      <c r="AV328" s="126"/>
      <c r="AW328" s="126"/>
      <c r="AX328" s="126"/>
    </row>
    <row r="329" spans="1:50" ht="33.75" outlineLevel="1" x14ac:dyDescent="0.2">
      <c r="A329" s="127">
        <v>301</v>
      </c>
      <c r="B329" s="131" t="s">
        <v>747</v>
      </c>
      <c r="C329" s="157" t="s">
        <v>748</v>
      </c>
      <c r="D329" s="133" t="s">
        <v>166</v>
      </c>
      <c r="E329" s="135">
        <v>1</v>
      </c>
      <c r="F329" s="137">
        <v>0</v>
      </c>
      <c r="G329" s="138">
        <f t="shared" si="51"/>
        <v>0</v>
      </c>
      <c r="H329" s="138">
        <v>7.28E-3</v>
      </c>
      <c r="I329" s="138">
        <f t="shared" si="52"/>
        <v>7.28E-3</v>
      </c>
      <c r="J329" s="138">
        <v>0</v>
      </c>
      <c r="K329" s="138">
        <f t="shared" si="53"/>
        <v>0</v>
      </c>
      <c r="L329" s="126"/>
      <c r="M329" s="126"/>
      <c r="N329" s="126"/>
      <c r="O329" s="126"/>
      <c r="P329" s="126"/>
      <c r="Q329" s="126"/>
      <c r="R329" s="126"/>
      <c r="S329" s="126"/>
      <c r="T329" s="126"/>
      <c r="U329" s="126" t="s">
        <v>190</v>
      </c>
      <c r="V329" s="126"/>
      <c r="W329" s="126"/>
      <c r="X329" s="126"/>
      <c r="Y329" s="126"/>
      <c r="Z329" s="126"/>
      <c r="AA329" s="126"/>
      <c r="AB329" s="126"/>
      <c r="AC329" s="126"/>
      <c r="AD329" s="126"/>
      <c r="AE329" s="126"/>
      <c r="AF329" s="126"/>
      <c r="AG329" s="126"/>
      <c r="AH329" s="126"/>
      <c r="AI329" s="126"/>
      <c r="AJ329" s="126"/>
      <c r="AK329" s="126"/>
      <c r="AL329" s="126"/>
      <c r="AM329" s="126"/>
      <c r="AN329" s="126"/>
      <c r="AO329" s="126"/>
      <c r="AP329" s="126"/>
      <c r="AQ329" s="126"/>
      <c r="AR329" s="126"/>
      <c r="AS329" s="126"/>
      <c r="AT329" s="126"/>
      <c r="AU329" s="126"/>
      <c r="AV329" s="126"/>
      <c r="AW329" s="126"/>
      <c r="AX329" s="126"/>
    </row>
    <row r="330" spans="1:50" ht="22.5" outlineLevel="1" x14ac:dyDescent="0.2">
      <c r="A330" s="127">
        <v>302</v>
      </c>
      <c r="B330" s="131" t="s">
        <v>749</v>
      </c>
      <c r="C330" s="157" t="s">
        <v>750</v>
      </c>
      <c r="D330" s="133" t="s">
        <v>166</v>
      </c>
      <c r="E330" s="135">
        <v>1</v>
      </c>
      <c r="F330" s="137">
        <v>0</v>
      </c>
      <c r="G330" s="138">
        <f t="shared" si="51"/>
        <v>0</v>
      </c>
      <c r="H330" s="138">
        <v>9.8999999999999999E-4</v>
      </c>
      <c r="I330" s="138">
        <f t="shared" si="52"/>
        <v>9.8999999999999999E-4</v>
      </c>
      <c r="J330" s="138">
        <v>0</v>
      </c>
      <c r="K330" s="138">
        <f t="shared" si="53"/>
        <v>0</v>
      </c>
      <c r="L330" s="126"/>
      <c r="M330" s="126"/>
      <c r="N330" s="126"/>
      <c r="O330" s="126"/>
      <c r="P330" s="126"/>
      <c r="Q330" s="126"/>
      <c r="R330" s="126"/>
      <c r="S330" s="126"/>
      <c r="T330" s="126"/>
      <c r="U330" s="126" t="s">
        <v>190</v>
      </c>
      <c r="V330" s="126"/>
      <c r="W330" s="126"/>
      <c r="X330" s="126"/>
      <c r="Y330" s="126"/>
      <c r="Z330" s="126"/>
      <c r="AA330" s="126"/>
      <c r="AB330" s="126"/>
      <c r="AC330" s="126"/>
      <c r="AD330" s="126"/>
      <c r="AE330" s="126"/>
      <c r="AF330" s="126"/>
      <c r="AG330" s="126"/>
      <c r="AH330" s="126"/>
      <c r="AI330" s="126"/>
      <c r="AJ330" s="126"/>
      <c r="AK330" s="126"/>
      <c r="AL330" s="126"/>
      <c r="AM330" s="126"/>
      <c r="AN330" s="126"/>
      <c r="AO330" s="126"/>
      <c r="AP330" s="126"/>
      <c r="AQ330" s="126"/>
      <c r="AR330" s="126"/>
      <c r="AS330" s="126"/>
      <c r="AT330" s="126"/>
      <c r="AU330" s="126"/>
      <c r="AV330" s="126"/>
      <c r="AW330" s="126"/>
      <c r="AX330" s="126"/>
    </row>
    <row r="331" spans="1:50" outlineLevel="1" x14ac:dyDescent="0.2">
      <c r="A331" s="127">
        <v>303</v>
      </c>
      <c r="B331" s="131" t="s">
        <v>751</v>
      </c>
      <c r="C331" s="157" t="s">
        <v>752</v>
      </c>
      <c r="D331" s="133" t="s">
        <v>166</v>
      </c>
      <c r="E331" s="135">
        <v>1</v>
      </c>
      <c r="F331" s="137">
        <v>0</v>
      </c>
      <c r="G331" s="138">
        <f t="shared" si="51"/>
        <v>0</v>
      </c>
      <c r="H331" s="138">
        <v>2.7999999999999998E-4</v>
      </c>
      <c r="I331" s="138">
        <f t="shared" si="52"/>
        <v>2.7999999999999998E-4</v>
      </c>
      <c r="J331" s="138">
        <v>0</v>
      </c>
      <c r="K331" s="138">
        <f t="shared" si="53"/>
        <v>0</v>
      </c>
      <c r="L331" s="126"/>
      <c r="M331" s="126"/>
      <c r="N331" s="126"/>
      <c r="O331" s="126"/>
      <c r="P331" s="126"/>
      <c r="Q331" s="126"/>
      <c r="R331" s="126"/>
      <c r="S331" s="126"/>
      <c r="T331" s="126"/>
      <c r="U331" s="126" t="s">
        <v>138</v>
      </c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26"/>
      <c r="AF331" s="126"/>
      <c r="AG331" s="126"/>
      <c r="AH331" s="126"/>
      <c r="AI331" s="126"/>
      <c r="AJ331" s="126"/>
      <c r="AK331" s="126"/>
      <c r="AL331" s="126"/>
      <c r="AM331" s="126"/>
      <c r="AN331" s="126"/>
      <c r="AO331" s="126"/>
      <c r="AP331" s="126"/>
      <c r="AQ331" s="126"/>
      <c r="AR331" s="126"/>
      <c r="AS331" s="126"/>
      <c r="AT331" s="126"/>
      <c r="AU331" s="126"/>
      <c r="AV331" s="126"/>
      <c r="AW331" s="126"/>
      <c r="AX331" s="126"/>
    </row>
    <row r="332" spans="1:50" ht="22.5" outlineLevel="1" x14ac:dyDescent="0.2">
      <c r="A332" s="127">
        <v>304</v>
      </c>
      <c r="B332" s="131" t="s">
        <v>753</v>
      </c>
      <c r="C332" s="157" t="s">
        <v>754</v>
      </c>
      <c r="D332" s="133" t="s">
        <v>166</v>
      </c>
      <c r="E332" s="135">
        <v>1</v>
      </c>
      <c r="F332" s="137">
        <v>0</v>
      </c>
      <c r="G332" s="138">
        <f t="shared" si="51"/>
        <v>0</v>
      </c>
      <c r="H332" s="138">
        <v>3.6999999999999998E-2</v>
      </c>
      <c r="I332" s="138">
        <f t="shared" si="52"/>
        <v>3.6999999999999998E-2</v>
      </c>
      <c r="J332" s="138">
        <v>0</v>
      </c>
      <c r="K332" s="138">
        <f t="shared" si="53"/>
        <v>0</v>
      </c>
      <c r="L332" s="126"/>
      <c r="M332" s="126"/>
      <c r="N332" s="126"/>
      <c r="O332" s="126"/>
      <c r="P332" s="126"/>
      <c r="Q332" s="126"/>
      <c r="R332" s="126"/>
      <c r="S332" s="126"/>
      <c r="T332" s="126"/>
      <c r="U332" s="126" t="s">
        <v>190</v>
      </c>
      <c r="V332" s="126"/>
      <c r="W332" s="126"/>
      <c r="X332" s="126"/>
      <c r="Y332" s="126"/>
      <c r="Z332" s="126"/>
      <c r="AA332" s="126"/>
      <c r="AB332" s="126"/>
      <c r="AC332" s="126"/>
      <c r="AD332" s="126"/>
      <c r="AE332" s="126"/>
      <c r="AF332" s="126"/>
      <c r="AG332" s="126"/>
      <c r="AH332" s="126"/>
      <c r="AI332" s="126"/>
      <c r="AJ332" s="126"/>
      <c r="AK332" s="126"/>
      <c r="AL332" s="126"/>
      <c r="AM332" s="126"/>
      <c r="AN332" s="126"/>
      <c r="AO332" s="126"/>
      <c r="AP332" s="126"/>
      <c r="AQ332" s="126"/>
      <c r="AR332" s="126"/>
      <c r="AS332" s="126"/>
      <c r="AT332" s="126"/>
      <c r="AU332" s="126"/>
      <c r="AV332" s="126"/>
      <c r="AW332" s="126"/>
      <c r="AX332" s="126"/>
    </row>
    <row r="333" spans="1:50" outlineLevel="1" x14ac:dyDescent="0.2">
      <c r="A333" s="127">
        <v>305</v>
      </c>
      <c r="B333" s="131" t="s">
        <v>755</v>
      </c>
      <c r="C333" s="157" t="s">
        <v>756</v>
      </c>
      <c r="D333" s="133" t="s">
        <v>166</v>
      </c>
      <c r="E333" s="135">
        <v>7</v>
      </c>
      <c r="F333" s="137">
        <v>0</v>
      </c>
      <c r="G333" s="138">
        <f t="shared" si="51"/>
        <v>0</v>
      </c>
      <c r="H333" s="138">
        <v>0</v>
      </c>
      <c r="I333" s="138">
        <f t="shared" si="52"/>
        <v>0</v>
      </c>
      <c r="J333" s="138">
        <v>0</v>
      </c>
      <c r="K333" s="138">
        <f t="shared" si="53"/>
        <v>0</v>
      </c>
      <c r="L333" s="126"/>
      <c r="M333" s="126"/>
      <c r="N333" s="126"/>
      <c r="O333" s="126"/>
      <c r="P333" s="126"/>
      <c r="Q333" s="126"/>
      <c r="R333" s="126"/>
      <c r="S333" s="126"/>
      <c r="T333" s="126"/>
      <c r="U333" s="126" t="s">
        <v>138</v>
      </c>
      <c r="V333" s="126"/>
      <c r="W333" s="126"/>
      <c r="X333" s="126"/>
      <c r="Y333" s="126"/>
      <c r="Z333" s="126"/>
      <c r="AA333" s="126"/>
      <c r="AB333" s="126"/>
      <c r="AC333" s="126"/>
      <c r="AD333" s="126"/>
      <c r="AE333" s="126"/>
      <c r="AF333" s="126"/>
      <c r="AG333" s="126"/>
      <c r="AH333" s="126"/>
      <c r="AI333" s="126"/>
      <c r="AJ333" s="126"/>
      <c r="AK333" s="126"/>
      <c r="AL333" s="126"/>
      <c r="AM333" s="126"/>
      <c r="AN333" s="126"/>
      <c r="AO333" s="126"/>
      <c r="AP333" s="126"/>
      <c r="AQ333" s="126"/>
      <c r="AR333" s="126"/>
      <c r="AS333" s="126"/>
      <c r="AT333" s="126"/>
      <c r="AU333" s="126"/>
      <c r="AV333" s="126"/>
      <c r="AW333" s="126"/>
      <c r="AX333" s="126"/>
    </row>
    <row r="334" spans="1:50" ht="22.5" outlineLevel="1" x14ac:dyDescent="0.2">
      <c r="A334" s="127">
        <v>306</v>
      </c>
      <c r="B334" s="131" t="s">
        <v>757</v>
      </c>
      <c r="C334" s="157" t="s">
        <v>758</v>
      </c>
      <c r="D334" s="133" t="s">
        <v>166</v>
      </c>
      <c r="E334" s="135">
        <v>2</v>
      </c>
      <c r="F334" s="137">
        <v>0</v>
      </c>
      <c r="G334" s="138">
        <f t="shared" si="51"/>
        <v>0</v>
      </c>
      <c r="H334" s="138">
        <v>1.4999999999999999E-2</v>
      </c>
      <c r="I334" s="138">
        <f t="shared" si="52"/>
        <v>0.03</v>
      </c>
      <c r="J334" s="138">
        <v>0</v>
      </c>
      <c r="K334" s="138">
        <f t="shared" si="53"/>
        <v>0</v>
      </c>
      <c r="L334" s="126"/>
      <c r="M334" s="126"/>
      <c r="N334" s="126"/>
      <c r="O334" s="126"/>
      <c r="P334" s="126"/>
      <c r="Q334" s="126"/>
      <c r="R334" s="126"/>
      <c r="S334" s="126"/>
      <c r="T334" s="126"/>
      <c r="U334" s="126" t="s">
        <v>190</v>
      </c>
      <c r="V334" s="126"/>
      <c r="W334" s="126"/>
      <c r="X334" s="126"/>
      <c r="Y334" s="126"/>
      <c r="Z334" s="126"/>
      <c r="AA334" s="126"/>
      <c r="AB334" s="126"/>
      <c r="AC334" s="126"/>
      <c r="AD334" s="126"/>
      <c r="AE334" s="126"/>
      <c r="AF334" s="126"/>
      <c r="AG334" s="126"/>
      <c r="AH334" s="126"/>
      <c r="AI334" s="126"/>
      <c r="AJ334" s="126"/>
      <c r="AK334" s="126"/>
      <c r="AL334" s="126"/>
      <c r="AM334" s="126"/>
      <c r="AN334" s="126"/>
      <c r="AO334" s="126"/>
      <c r="AP334" s="126"/>
      <c r="AQ334" s="126"/>
      <c r="AR334" s="126"/>
      <c r="AS334" s="126"/>
      <c r="AT334" s="126"/>
      <c r="AU334" s="126"/>
      <c r="AV334" s="126"/>
      <c r="AW334" s="126"/>
      <c r="AX334" s="126"/>
    </row>
    <row r="335" spans="1:50" ht="22.5" outlineLevel="1" x14ac:dyDescent="0.2">
      <c r="A335" s="127">
        <v>307</v>
      </c>
      <c r="B335" s="131" t="s">
        <v>759</v>
      </c>
      <c r="C335" s="157" t="s">
        <v>760</v>
      </c>
      <c r="D335" s="133" t="s">
        <v>166</v>
      </c>
      <c r="E335" s="135">
        <v>3</v>
      </c>
      <c r="F335" s="137">
        <v>0</v>
      </c>
      <c r="G335" s="138">
        <f t="shared" si="51"/>
        <v>0</v>
      </c>
      <c r="H335" s="138">
        <v>1.7000000000000001E-2</v>
      </c>
      <c r="I335" s="138">
        <f t="shared" si="52"/>
        <v>5.0999999999999997E-2</v>
      </c>
      <c r="J335" s="138">
        <v>0</v>
      </c>
      <c r="K335" s="138">
        <f t="shared" si="53"/>
        <v>0</v>
      </c>
      <c r="L335" s="126"/>
      <c r="M335" s="126"/>
      <c r="N335" s="126"/>
      <c r="O335" s="126"/>
      <c r="P335" s="126"/>
      <c r="Q335" s="126"/>
      <c r="R335" s="126"/>
      <c r="S335" s="126"/>
      <c r="T335" s="126"/>
      <c r="U335" s="126" t="s">
        <v>190</v>
      </c>
      <c r="V335" s="126"/>
      <c r="W335" s="126"/>
      <c r="X335" s="126"/>
      <c r="Y335" s="126"/>
      <c r="Z335" s="126"/>
      <c r="AA335" s="126"/>
      <c r="AB335" s="126"/>
      <c r="AC335" s="126"/>
      <c r="AD335" s="126"/>
      <c r="AE335" s="126"/>
      <c r="AF335" s="126"/>
      <c r="AG335" s="126"/>
      <c r="AH335" s="126"/>
      <c r="AI335" s="126"/>
      <c r="AJ335" s="126"/>
      <c r="AK335" s="126"/>
      <c r="AL335" s="126"/>
      <c r="AM335" s="126"/>
      <c r="AN335" s="126"/>
      <c r="AO335" s="126"/>
      <c r="AP335" s="126"/>
      <c r="AQ335" s="126"/>
      <c r="AR335" s="126"/>
      <c r="AS335" s="126"/>
      <c r="AT335" s="126"/>
      <c r="AU335" s="126"/>
      <c r="AV335" s="126"/>
      <c r="AW335" s="126"/>
      <c r="AX335" s="126"/>
    </row>
    <row r="336" spans="1:50" ht="22.5" outlineLevel="1" x14ac:dyDescent="0.2">
      <c r="A336" s="127">
        <v>308</v>
      </c>
      <c r="B336" s="131" t="s">
        <v>761</v>
      </c>
      <c r="C336" s="157" t="s">
        <v>762</v>
      </c>
      <c r="D336" s="133" t="s">
        <v>166</v>
      </c>
      <c r="E336" s="135">
        <v>2</v>
      </c>
      <c r="F336" s="137">
        <v>0</v>
      </c>
      <c r="G336" s="138">
        <f t="shared" si="51"/>
        <v>0</v>
      </c>
      <c r="H336" s="138">
        <v>1.9E-2</v>
      </c>
      <c r="I336" s="138">
        <f t="shared" si="52"/>
        <v>3.7999999999999999E-2</v>
      </c>
      <c r="J336" s="138">
        <v>0</v>
      </c>
      <c r="K336" s="138">
        <f t="shared" si="53"/>
        <v>0</v>
      </c>
      <c r="L336" s="126"/>
      <c r="M336" s="126"/>
      <c r="N336" s="126"/>
      <c r="O336" s="126"/>
      <c r="P336" s="126"/>
      <c r="Q336" s="126"/>
      <c r="R336" s="126"/>
      <c r="S336" s="126"/>
      <c r="T336" s="126"/>
      <c r="U336" s="126" t="s">
        <v>190</v>
      </c>
      <c r="V336" s="126"/>
      <c r="W336" s="126"/>
      <c r="X336" s="126"/>
      <c r="Y336" s="126"/>
      <c r="Z336" s="126"/>
      <c r="AA336" s="126"/>
      <c r="AB336" s="126"/>
      <c r="AC336" s="126"/>
      <c r="AD336" s="126"/>
      <c r="AE336" s="126"/>
      <c r="AF336" s="126"/>
      <c r="AG336" s="126"/>
      <c r="AH336" s="126"/>
      <c r="AI336" s="126"/>
      <c r="AJ336" s="126"/>
      <c r="AK336" s="126"/>
      <c r="AL336" s="126"/>
      <c r="AM336" s="126"/>
      <c r="AN336" s="126"/>
      <c r="AO336" s="126"/>
      <c r="AP336" s="126"/>
      <c r="AQ336" s="126"/>
      <c r="AR336" s="126"/>
      <c r="AS336" s="126"/>
      <c r="AT336" s="126"/>
      <c r="AU336" s="126"/>
      <c r="AV336" s="126"/>
      <c r="AW336" s="126"/>
      <c r="AX336" s="126"/>
    </row>
    <row r="337" spans="1:50" outlineLevel="1" x14ac:dyDescent="0.2">
      <c r="A337" s="127">
        <v>309</v>
      </c>
      <c r="B337" s="131" t="s">
        <v>763</v>
      </c>
      <c r="C337" s="157" t="s">
        <v>764</v>
      </c>
      <c r="D337" s="133" t="s">
        <v>166</v>
      </c>
      <c r="E337" s="135">
        <v>1</v>
      </c>
      <c r="F337" s="137">
        <v>0</v>
      </c>
      <c r="G337" s="138">
        <f t="shared" si="51"/>
        <v>0</v>
      </c>
      <c r="H337" s="138">
        <v>0</v>
      </c>
      <c r="I337" s="138">
        <f t="shared" si="52"/>
        <v>0</v>
      </c>
      <c r="J337" s="138">
        <v>0</v>
      </c>
      <c r="K337" s="138">
        <f t="shared" si="53"/>
        <v>0</v>
      </c>
      <c r="L337" s="126"/>
      <c r="M337" s="126"/>
      <c r="N337" s="126"/>
      <c r="O337" s="126"/>
      <c r="P337" s="126"/>
      <c r="Q337" s="126"/>
      <c r="R337" s="126"/>
      <c r="S337" s="126"/>
      <c r="T337" s="126"/>
      <c r="U337" s="126" t="s">
        <v>138</v>
      </c>
      <c r="V337" s="126"/>
      <c r="W337" s="126"/>
      <c r="X337" s="126"/>
      <c r="Y337" s="126"/>
      <c r="Z337" s="126"/>
      <c r="AA337" s="126"/>
      <c r="AB337" s="126"/>
      <c r="AC337" s="126"/>
      <c r="AD337" s="126"/>
      <c r="AE337" s="126"/>
      <c r="AF337" s="126"/>
      <c r="AG337" s="126"/>
      <c r="AH337" s="126"/>
      <c r="AI337" s="126"/>
      <c r="AJ337" s="126"/>
      <c r="AK337" s="126"/>
      <c r="AL337" s="126"/>
      <c r="AM337" s="126"/>
      <c r="AN337" s="126"/>
      <c r="AO337" s="126"/>
      <c r="AP337" s="126"/>
      <c r="AQ337" s="126"/>
      <c r="AR337" s="126"/>
      <c r="AS337" s="126"/>
      <c r="AT337" s="126"/>
      <c r="AU337" s="126"/>
      <c r="AV337" s="126"/>
      <c r="AW337" s="126"/>
      <c r="AX337" s="126"/>
    </row>
    <row r="338" spans="1:50" ht="22.5" outlineLevel="1" x14ac:dyDescent="0.2">
      <c r="A338" s="127">
        <v>310</v>
      </c>
      <c r="B338" s="131" t="s">
        <v>765</v>
      </c>
      <c r="C338" s="157" t="s">
        <v>766</v>
      </c>
      <c r="D338" s="133" t="s">
        <v>166</v>
      </c>
      <c r="E338" s="135">
        <v>1</v>
      </c>
      <c r="F338" s="137">
        <v>0</v>
      </c>
      <c r="G338" s="138">
        <f t="shared" si="51"/>
        <v>0</v>
      </c>
      <c r="H338" s="138">
        <v>2.1000000000000001E-2</v>
      </c>
      <c r="I338" s="138">
        <f t="shared" si="52"/>
        <v>2.1000000000000001E-2</v>
      </c>
      <c r="J338" s="138">
        <v>0</v>
      </c>
      <c r="K338" s="138">
        <f t="shared" si="53"/>
        <v>0</v>
      </c>
      <c r="L338" s="126"/>
      <c r="M338" s="126"/>
      <c r="N338" s="126"/>
      <c r="O338" s="126"/>
      <c r="P338" s="126"/>
      <c r="Q338" s="126"/>
      <c r="R338" s="126"/>
      <c r="S338" s="126"/>
      <c r="T338" s="126"/>
      <c r="U338" s="126" t="s">
        <v>190</v>
      </c>
      <c r="V338" s="126"/>
      <c r="W338" s="126"/>
      <c r="X338" s="126"/>
      <c r="Y338" s="126"/>
      <c r="Z338" s="126"/>
      <c r="AA338" s="126"/>
      <c r="AB338" s="126"/>
      <c r="AC338" s="126"/>
      <c r="AD338" s="126"/>
      <c r="AE338" s="126"/>
      <c r="AF338" s="126"/>
      <c r="AG338" s="126"/>
      <c r="AH338" s="126"/>
      <c r="AI338" s="126"/>
      <c r="AJ338" s="126"/>
      <c r="AK338" s="126"/>
      <c r="AL338" s="126"/>
      <c r="AM338" s="126"/>
      <c r="AN338" s="126"/>
      <c r="AO338" s="126"/>
      <c r="AP338" s="126"/>
      <c r="AQ338" s="126"/>
      <c r="AR338" s="126"/>
      <c r="AS338" s="126"/>
      <c r="AT338" s="126"/>
      <c r="AU338" s="126"/>
      <c r="AV338" s="126"/>
      <c r="AW338" s="126"/>
      <c r="AX338" s="126"/>
    </row>
    <row r="339" spans="1:50" outlineLevel="1" x14ac:dyDescent="0.2">
      <c r="A339" s="127">
        <v>311</v>
      </c>
      <c r="B339" s="131" t="s">
        <v>767</v>
      </c>
      <c r="C339" s="157" t="s">
        <v>768</v>
      </c>
      <c r="D339" s="133" t="s">
        <v>166</v>
      </c>
      <c r="E339" s="135">
        <v>1</v>
      </c>
      <c r="F339" s="137">
        <v>0</v>
      </c>
      <c r="G339" s="138">
        <f t="shared" si="51"/>
        <v>0</v>
      </c>
      <c r="H339" s="138">
        <v>0</v>
      </c>
      <c r="I339" s="138">
        <f t="shared" si="52"/>
        <v>0</v>
      </c>
      <c r="J339" s="138">
        <v>0</v>
      </c>
      <c r="K339" s="138">
        <f t="shared" si="53"/>
        <v>0</v>
      </c>
      <c r="L339" s="126"/>
      <c r="M339" s="126"/>
      <c r="N339" s="126"/>
      <c r="O339" s="126"/>
      <c r="P339" s="126"/>
      <c r="Q339" s="126"/>
      <c r="R339" s="126"/>
      <c r="S339" s="126"/>
      <c r="T339" s="126"/>
      <c r="U339" s="126" t="s">
        <v>138</v>
      </c>
      <c r="V339" s="126"/>
      <c r="W339" s="126"/>
      <c r="X339" s="126"/>
      <c r="Y339" s="126"/>
      <c r="Z339" s="126"/>
      <c r="AA339" s="126"/>
      <c r="AB339" s="126"/>
      <c r="AC339" s="126"/>
      <c r="AD339" s="126"/>
      <c r="AE339" s="126"/>
      <c r="AF339" s="126"/>
      <c r="AG339" s="126"/>
      <c r="AH339" s="126"/>
      <c r="AI339" s="126"/>
      <c r="AJ339" s="126"/>
      <c r="AK339" s="126"/>
      <c r="AL339" s="126"/>
      <c r="AM339" s="126"/>
      <c r="AN339" s="126"/>
      <c r="AO339" s="126"/>
      <c r="AP339" s="126"/>
      <c r="AQ339" s="126"/>
      <c r="AR339" s="126"/>
      <c r="AS339" s="126"/>
      <c r="AT339" s="126"/>
      <c r="AU339" s="126"/>
      <c r="AV339" s="126"/>
      <c r="AW339" s="126"/>
      <c r="AX339" s="126"/>
    </row>
    <row r="340" spans="1:50" outlineLevel="1" x14ac:dyDescent="0.2">
      <c r="A340" s="127">
        <v>312</v>
      </c>
      <c r="B340" s="131" t="s">
        <v>769</v>
      </c>
      <c r="C340" s="157" t="s">
        <v>770</v>
      </c>
      <c r="D340" s="133" t="s">
        <v>166</v>
      </c>
      <c r="E340" s="135">
        <v>1</v>
      </c>
      <c r="F340" s="137">
        <v>0</v>
      </c>
      <c r="G340" s="138">
        <f t="shared" si="51"/>
        <v>0</v>
      </c>
      <c r="H340" s="138">
        <v>2.7E-2</v>
      </c>
      <c r="I340" s="138">
        <f t="shared" si="52"/>
        <v>2.7E-2</v>
      </c>
      <c r="J340" s="138">
        <v>0</v>
      </c>
      <c r="K340" s="138">
        <f t="shared" si="53"/>
        <v>0</v>
      </c>
      <c r="L340" s="126"/>
      <c r="M340" s="126"/>
      <c r="N340" s="126"/>
      <c r="O340" s="126"/>
      <c r="P340" s="126"/>
      <c r="Q340" s="126"/>
      <c r="R340" s="126"/>
      <c r="S340" s="126"/>
      <c r="T340" s="126"/>
      <c r="U340" s="126" t="s">
        <v>190</v>
      </c>
      <c r="V340" s="126"/>
      <c r="W340" s="126"/>
      <c r="X340" s="126"/>
      <c r="Y340" s="126"/>
      <c r="Z340" s="126"/>
      <c r="AA340" s="126"/>
      <c r="AB340" s="126"/>
      <c r="AC340" s="126"/>
      <c r="AD340" s="126"/>
      <c r="AE340" s="126"/>
      <c r="AF340" s="126"/>
      <c r="AG340" s="126"/>
      <c r="AH340" s="126"/>
      <c r="AI340" s="126"/>
      <c r="AJ340" s="126"/>
      <c r="AK340" s="126"/>
      <c r="AL340" s="126"/>
      <c r="AM340" s="126"/>
      <c r="AN340" s="126"/>
      <c r="AO340" s="126"/>
      <c r="AP340" s="126"/>
      <c r="AQ340" s="126"/>
      <c r="AR340" s="126"/>
      <c r="AS340" s="126"/>
      <c r="AT340" s="126"/>
      <c r="AU340" s="126"/>
      <c r="AV340" s="126"/>
      <c r="AW340" s="126"/>
      <c r="AX340" s="126"/>
    </row>
    <row r="341" spans="1:50" outlineLevel="1" x14ac:dyDescent="0.2">
      <c r="A341" s="127">
        <v>313</v>
      </c>
      <c r="B341" s="131" t="s">
        <v>771</v>
      </c>
      <c r="C341" s="157" t="s">
        <v>772</v>
      </c>
      <c r="D341" s="133" t="s">
        <v>166</v>
      </c>
      <c r="E341" s="135">
        <v>9</v>
      </c>
      <c r="F341" s="137">
        <v>0</v>
      </c>
      <c r="G341" s="138">
        <f t="shared" si="51"/>
        <v>0</v>
      </c>
      <c r="H341" s="138">
        <v>0</v>
      </c>
      <c r="I341" s="138">
        <f t="shared" si="52"/>
        <v>0</v>
      </c>
      <c r="J341" s="138">
        <v>0</v>
      </c>
      <c r="K341" s="138">
        <f t="shared" si="53"/>
        <v>0</v>
      </c>
      <c r="L341" s="126"/>
      <c r="M341" s="126"/>
      <c r="N341" s="126"/>
      <c r="O341" s="126"/>
      <c r="P341" s="126"/>
      <c r="Q341" s="126"/>
      <c r="R341" s="126"/>
      <c r="S341" s="126"/>
      <c r="T341" s="126"/>
      <c r="U341" s="126" t="s">
        <v>138</v>
      </c>
      <c r="V341" s="126"/>
      <c r="W341" s="126"/>
      <c r="X341" s="126"/>
      <c r="Y341" s="126"/>
      <c r="Z341" s="126"/>
      <c r="AA341" s="126"/>
      <c r="AB341" s="126"/>
      <c r="AC341" s="126"/>
      <c r="AD341" s="126"/>
      <c r="AE341" s="126"/>
      <c r="AF341" s="126"/>
      <c r="AG341" s="126"/>
      <c r="AH341" s="126"/>
      <c r="AI341" s="126"/>
      <c r="AJ341" s="126"/>
      <c r="AK341" s="126"/>
      <c r="AL341" s="126"/>
      <c r="AM341" s="126"/>
      <c r="AN341" s="126"/>
      <c r="AO341" s="126"/>
      <c r="AP341" s="126"/>
      <c r="AQ341" s="126"/>
      <c r="AR341" s="126"/>
      <c r="AS341" s="126"/>
      <c r="AT341" s="126"/>
      <c r="AU341" s="126"/>
      <c r="AV341" s="126"/>
      <c r="AW341" s="126"/>
      <c r="AX341" s="126"/>
    </row>
    <row r="342" spans="1:50" outlineLevel="1" x14ac:dyDescent="0.2">
      <c r="A342" s="127">
        <v>314</v>
      </c>
      <c r="B342" s="131" t="s">
        <v>773</v>
      </c>
      <c r="C342" s="157" t="s">
        <v>774</v>
      </c>
      <c r="D342" s="133" t="s">
        <v>166</v>
      </c>
      <c r="E342" s="135">
        <v>6</v>
      </c>
      <c r="F342" s="137">
        <v>0</v>
      </c>
      <c r="G342" s="138">
        <f t="shared" si="51"/>
        <v>0</v>
      </c>
      <c r="H342" s="138">
        <v>8.0000000000000004E-4</v>
      </c>
      <c r="I342" s="138">
        <f t="shared" si="52"/>
        <v>4.7999999999999996E-3</v>
      </c>
      <c r="J342" s="138">
        <v>0</v>
      </c>
      <c r="K342" s="138">
        <f t="shared" si="53"/>
        <v>0</v>
      </c>
      <c r="L342" s="126"/>
      <c r="M342" s="126"/>
      <c r="N342" s="126"/>
      <c r="O342" s="126"/>
      <c r="P342" s="126"/>
      <c r="Q342" s="126"/>
      <c r="R342" s="126"/>
      <c r="S342" s="126"/>
      <c r="T342" s="126"/>
      <c r="U342" s="126" t="s">
        <v>190</v>
      </c>
      <c r="V342" s="126"/>
      <c r="W342" s="126"/>
      <c r="X342" s="126"/>
      <c r="Y342" s="126"/>
      <c r="Z342" s="126"/>
      <c r="AA342" s="126"/>
      <c r="AB342" s="126"/>
      <c r="AC342" s="126"/>
      <c r="AD342" s="126"/>
      <c r="AE342" s="126"/>
      <c r="AF342" s="126"/>
      <c r="AG342" s="126"/>
      <c r="AH342" s="126"/>
      <c r="AI342" s="126"/>
      <c r="AJ342" s="126"/>
      <c r="AK342" s="126"/>
      <c r="AL342" s="126"/>
      <c r="AM342" s="126"/>
      <c r="AN342" s="126"/>
      <c r="AO342" s="126"/>
      <c r="AP342" s="126"/>
      <c r="AQ342" s="126"/>
      <c r="AR342" s="126"/>
      <c r="AS342" s="126"/>
      <c r="AT342" s="126"/>
      <c r="AU342" s="126"/>
      <c r="AV342" s="126"/>
      <c r="AW342" s="126"/>
      <c r="AX342" s="126"/>
    </row>
    <row r="343" spans="1:50" outlineLevel="1" x14ac:dyDescent="0.2">
      <c r="A343" s="127">
        <v>315</v>
      </c>
      <c r="B343" s="131" t="s">
        <v>775</v>
      </c>
      <c r="C343" s="157" t="s">
        <v>776</v>
      </c>
      <c r="D343" s="133" t="s">
        <v>166</v>
      </c>
      <c r="E343" s="135">
        <v>3</v>
      </c>
      <c r="F343" s="137">
        <v>0</v>
      </c>
      <c r="G343" s="138">
        <f t="shared" si="51"/>
        <v>0</v>
      </c>
      <c r="H343" s="138">
        <v>8.0000000000000004E-4</v>
      </c>
      <c r="I343" s="138">
        <f t="shared" si="52"/>
        <v>2.3999999999999998E-3</v>
      </c>
      <c r="J343" s="138">
        <v>0</v>
      </c>
      <c r="K343" s="138">
        <f t="shared" si="53"/>
        <v>0</v>
      </c>
      <c r="L343" s="126"/>
      <c r="M343" s="126"/>
      <c r="N343" s="126"/>
      <c r="O343" s="126"/>
      <c r="P343" s="126"/>
      <c r="Q343" s="126"/>
      <c r="R343" s="126"/>
      <c r="S343" s="126"/>
      <c r="T343" s="126"/>
      <c r="U343" s="126" t="s">
        <v>190</v>
      </c>
      <c r="V343" s="126"/>
      <c r="W343" s="126"/>
      <c r="X343" s="126"/>
      <c r="Y343" s="126"/>
      <c r="Z343" s="126"/>
      <c r="AA343" s="126"/>
      <c r="AB343" s="126"/>
      <c r="AC343" s="126"/>
      <c r="AD343" s="126"/>
      <c r="AE343" s="126"/>
      <c r="AF343" s="126"/>
      <c r="AG343" s="126"/>
      <c r="AH343" s="126"/>
      <c r="AI343" s="126"/>
      <c r="AJ343" s="126"/>
      <c r="AK343" s="126"/>
      <c r="AL343" s="126"/>
      <c r="AM343" s="126"/>
      <c r="AN343" s="126"/>
      <c r="AO343" s="126"/>
      <c r="AP343" s="126"/>
      <c r="AQ343" s="126"/>
      <c r="AR343" s="126"/>
      <c r="AS343" s="126"/>
      <c r="AT343" s="126"/>
      <c r="AU343" s="126"/>
      <c r="AV343" s="126"/>
      <c r="AW343" s="126"/>
      <c r="AX343" s="126"/>
    </row>
    <row r="344" spans="1:50" outlineLevel="1" x14ac:dyDescent="0.2">
      <c r="A344" s="127">
        <v>316</v>
      </c>
      <c r="B344" s="131" t="s">
        <v>777</v>
      </c>
      <c r="C344" s="157" t="s">
        <v>778</v>
      </c>
      <c r="D344" s="133" t="s">
        <v>166</v>
      </c>
      <c r="E344" s="135">
        <v>6</v>
      </c>
      <c r="F344" s="137">
        <v>0</v>
      </c>
      <c r="G344" s="138">
        <f t="shared" si="51"/>
        <v>0</v>
      </c>
      <c r="H344" s="138">
        <v>0</v>
      </c>
      <c r="I344" s="138">
        <f t="shared" si="52"/>
        <v>0</v>
      </c>
      <c r="J344" s="138">
        <v>0</v>
      </c>
      <c r="K344" s="138">
        <f t="shared" si="53"/>
        <v>0</v>
      </c>
      <c r="L344" s="126"/>
      <c r="M344" s="126"/>
      <c r="N344" s="126"/>
      <c r="O344" s="126"/>
      <c r="P344" s="126"/>
      <c r="Q344" s="126"/>
      <c r="R344" s="126"/>
      <c r="S344" s="126"/>
      <c r="T344" s="126"/>
      <c r="U344" s="126" t="s">
        <v>138</v>
      </c>
      <c r="V344" s="126"/>
      <c r="W344" s="126"/>
      <c r="X344" s="126"/>
      <c r="Y344" s="126"/>
      <c r="Z344" s="126"/>
      <c r="AA344" s="126"/>
      <c r="AB344" s="126"/>
      <c r="AC344" s="126"/>
      <c r="AD344" s="126"/>
      <c r="AE344" s="126"/>
      <c r="AF344" s="126"/>
      <c r="AG344" s="126"/>
      <c r="AH344" s="126"/>
      <c r="AI344" s="126"/>
      <c r="AJ344" s="126"/>
      <c r="AK344" s="126"/>
      <c r="AL344" s="126"/>
      <c r="AM344" s="126"/>
      <c r="AN344" s="126"/>
      <c r="AO344" s="126"/>
      <c r="AP344" s="126"/>
      <c r="AQ344" s="126"/>
      <c r="AR344" s="126"/>
      <c r="AS344" s="126"/>
      <c r="AT344" s="126"/>
      <c r="AU344" s="126"/>
      <c r="AV344" s="126"/>
      <c r="AW344" s="126"/>
      <c r="AX344" s="126"/>
    </row>
    <row r="345" spans="1:50" outlineLevel="1" x14ac:dyDescent="0.2">
      <c r="A345" s="127">
        <v>317</v>
      </c>
      <c r="B345" s="131" t="s">
        <v>779</v>
      </c>
      <c r="C345" s="157" t="s">
        <v>780</v>
      </c>
      <c r="D345" s="133" t="s">
        <v>166</v>
      </c>
      <c r="E345" s="135">
        <v>6</v>
      </c>
      <c r="F345" s="137">
        <v>0</v>
      </c>
      <c r="G345" s="138">
        <f t="shared" si="51"/>
        <v>0</v>
      </c>
      <c r="H345" s="138">
        <v>4.4999999999999999E-4</v>
      </c>
      <c r="I345" s="138">
        <f t="shared" si="52"/>
        <v>2.7000000000000001E-3</v>
      </c>
      <c r="J345" s="138">
        <v>0</v>
      </c>
      <c r="K345" s="138">
        <f t="shared" si="53"/>
        <v>0</v>
      </c>
      <c r="L345" s="126"/>
      <c r="M345" s="126"/>
      <c r="N345" s="126"/>
      <c r="O345" s="126"/>
      <c r="P345" s="126"/>
      <c r="Q345" s="126"/>
      <c r="R345" s="126"/>
      <c r="S345" s="126"/>
      <c r="T345" s="126"/>
      <c r="U345" s="126" t="s">
        <v>190</v>
      </c>
      <c r="V345" s="126"/>
      <c r="W345" s="126"/>
      <c r="X345" s="126"/>
      <c r="Y345" s="126"/>
      <c r="Z345" s="126"/>
      <c r="AA345" s="126"/>
      <c r="AB345" s="126"/>
      <c r="AC345" s="126"/>
      <c r="AD345" s="126"/>
      <c r="AE345" s="126"/>
      <c r="AF345" s="126"/>
      <c r="AG345" s="126"/>
      <c r="AH345" s="126"/>
      <c r="AI345" s="126"/>
      <c r="AJ345" s="126"/>
      <c r="AK345" s="126"/>
      <c r="AL345" s="126"/>
      <c r="AM345" s="126"/>
      <c r="AN345" s="126"/>
      <c r="AO345" s="126"/>
      <c r="AP345" s="126"/>
      <c r="AQ345" s="126"/>
      <c r="AR345" s="126"/>
      <c r="AS345" s="126"/>
      <c r="AT345" s="126"/>
      <c r="AU345" s="126"/>
      <c r="AV345" s="126"/>
      <c r="AW345" s="126"/>
      <c r="AX345" s="126"/>
    </row>
    <row r="346" spans="1:50" outlineLevel="1" x14ac:dyDescent="0.2">
      <c r="A346" s="127">
        <v>318</v>
      </c>
      <c r="B346" s="131" t="s">
        <v>781</v>
      </c>
      <c r="C346" s="157" t="s">
        <v>782</v>
      </c>
      <c r="D346" s="133" t="s">
        <v>224</v>
      </c>
      <c r="E346" s="135">
        <v>23.001999999999999</v>
      </c>
      <c r="F346" s="137">
        <v>0</v>
      </c>
      <c r="G346" s="138">
        <f t="shared" si="51"/>
        <v>0</v>
      </c>
      <c r="H346" s="138">
        <v>2.0000000000000002E-5</v>
      </c>
      <c r="I346" s="138">
        <f t="shared" si="52"/>
        <v>4.6000000000000001E-4</v>
      </c>
      <c r="J346" s="138">
        <v>0</v>
      </c>
      <c r="K346" s="138">
        <f t="shared" si="53"/>
        <v>0</v>
      </c>
      <c r="L346" s="126"/>
      <c r="M346" s="126"/>
      <c r="N346" s="126"/>
      <c r="O346" s="126"/>
      <c r="P346" s="126"/>
      <c r="Q346" s="126"/>
      <c r="R346" s="126"/>
      <c r="S346" s="126"/>
      <c r="T346" s="126"/>
      <c r="U346" s="126" t="s">
        <v>138</v>
      </c>
      <c r="V346" s="126"/>
      <c r="W346" s="126"/>
      <c r="X346" s="126"/>
      <c r="Y346" s="126"/>
      <c r="Z346" s="126"/>
      <c r="AA346" s="126"/>
      <c r="AB346" s="126"/>
      <c r="AC346" s="126"/>
      <c r="AD346" s="126"/>
      <c r="AE346" s="126"/>
      <c r="AF346" s="126"/>
      <c r="AG346" s="126"/>
      <c r="AH346" s="126"/>
      <c r="AI346" s="126"/>
      <c r="AJ346" s="126"/>
      <c r="AK346" s="126"/>
      <c r="AL346" s="126"/>
      <c r="AM346" s="126"/>
      <c r="AN346" s="126"/>
      <c r="AO346" s="126"/>
      <c r="AP346" s="126"/>
      <c r="AQ346" s="126"/>
      <c r="AR346" s="126"/>
      <c r="AS346" s="126"/>
      <c r="AT346" s="126"/>
      <c r="AU346" s="126"/>
      <c r="AV346" s="126"/>
      <c r="AW346" s="126"/>
      <c r="AX346" s="126"/>
    </row>
    <row r="347" spans="1:50" ht="22.5" outlineLevel="1" x14ac:dyDescent="0.2">
      <c r="A347" s="127">
        <v>319</v>
      </c>
      <c r="B347" s="131" t="s">
        <v>783</v>
      </c>
      <c r="C347" s="157" t="s">
        <v>784</v>
      </c>
      <c r="D347" s="133" t="s">
        <v>224</v>
      </c>
      <c r="E347" s="135">
        <v>9.1080000000000005</v>
      </c>
      <c r="F347" s="137">
        <v>0</v>
      </c>
      <c r="G347" s="138">
        <f t="shared" si="51"/>
        <v>0</v>
      </c>
      <c r="H347" s="138">
        <v>5.0000000000000002E-5</v>
      </c>
      <c r="I347" s="138">
        <f t="shared" si="52"/>
        <v>4.6000000000000001E-4</v>
      </c>
      <c r="J347" s="138">
        <v>0</v>
      </c>
      <c r="K347" s="138">
        <f t="shared" si="53"/>
        <v>0</v>
      </c>
      <c r="L347" s="126"/>
      <c r="M347" s="126"/>
      <c r="N347" s="126"/>
      <c r="O347" s="126"/>
      <c r="P347" s="126"/>
      <c r="Q347" s="126"/>
      <c r="R347" s="126"/>
      <c r="S347" s="126"/>
      <c r="T347" s="126"/>
      <c r="U347" s="126" t="s">
        <v>138</v>
      </c>
      <c r="V347" s="126"/>
      <c r="W347" s="126"/>
      <c r="X347" s="126"/>
      <c r="Y347" s="126"/>
      <c r="Z347" s="126"/>
      <c r="AA347" s="126"/>
      <c r="AB347" s="126"/>
      <c r="AC347" s="126"/>
      <c r="AD347" s="126"/>
      <c r="AE347" s="126"/>
      <c r="AF347" s="126"/>
      <c r="AG347" s="126"/>
      <c r="AH347" s="126"/>
      <c r="AI347" s="126"/>
      <c r="AJ347" s="126"/>
      <c r="AK347" s="126"/>
      <c r="AL347" s="126"/>
      <c r="AM347" s="126"/>
      <c r="AN347" s="126"/>
      <c r="AO347" s="126"/>
      <c r="AP347" s="126"/>
      <c r="AQ347" s="126"/>
      <c r="AR347" s="126"/>
      <c r="AS347" s="126"/>
      <c r="AT347" s="126"/>
      <c r="AU347" s="126"/>
      <c r="AV347" s="126"/>
      <c r="AW347" s="126"/>
      <c r="AX347" s="126"/>
    </row>
    <row r="348" spans="1:50" outlineLevel="1" x14ac:dyDescent="0.2">
      <c r="A348" s="127">
        <v>320</v>
      </c>
      <c r="B348" s="131" t="s">
        <v>785</v>
      </c>
      <c r="C348" s="157" t="s">
        <v>786</v>
      </c>
      <c r="D348" s="133" t="s">
        <v>224</v>
      </c>
      <c r="E348" s="135">
        <v>1.1000000000000001</v>
      </c>
      <c r="F348" s="137">
        <v>0</v>
      </c>
      <c r="G348" s="138">
        <f t="shared" si="51"/>
        <v>0</v>
      </c>
      <c r="H348" s="138">
        <v>6.7200000000000003E-3</v>
      </c>
      <c r="I348" s="138">
        <f t="shared" si="52"/>
        <v>7.3899999999999999E-3</v>
      </c>
      <c r="J348" s="138">
        <v>0</v>
      </c>
      <c r="K348" s="138">
        <f t="shared" si="53"/>
        <v>0</v>
      </c>
      <c r="L348" s="126"/>
      <c r="M348" s="126"/>
      <c r="N348" s="126"/>
      <c r="O348" s="126"/>
      <c r="P348" s="126"/>
      <c r="Q348" s="126"/>
      <c r="R348" s="126"/>
      <c r="S348" s="126"/>
      <c r="T348" s="126"/>
      <c r="U348" s="126" t="s">
        <v>138</v>
      </c>
      <c r="V348" s="126"/>
      <c r="W348" s="126"/>
      <c r="X348" s="126"/>
      <c r="Y348" s="126"/>
      <c r="Z348" s="126"/>
      <c r="AA348" s="126"/>
      <c r="AB348" s="126"/>
      <c r="AC348" s="126"/>
      <c r="AD348" s="126"/>
      <c r="AE348" s="126"/>
      <c r="AF348" s="126"/>
      <c r="AG348" s="126"/>
      <c r="AH348" s="126"/>
      <c r="AI348" s="126"/>
      <c r="AJ348" s="126"/>
      <c r="AK348" s="126"/>
      <c r="AL348" s="126"/>
      <c r="AM348" s="126"/>
      <c r="AN348" s="126"/>
      <c r="AO348" s="126"/>
      <c r="AP348" s="126"/>
      <c r="AQ348" s="126"/>
      <c r="AR348" s="126"/>
      <c r="AS348" s="126"/>
      <c r="AT348" s="126"/>
      <c r="AU348" s="126"/>
      <c r="AV348" s="126"/>
      <c r="AW348" s="126"/>
      <c r="AX348" s="126"/>
    </row>
    <row r="349" spans="1:50" ht="22.5" outlineLevel="1" x14ac:dyDescent="0.2">
      <c r="A349" s="127">
        <v>321</v>
      </c>
      <c r="B349" s="131" t="s">
        <v>787</v>
      </c>
      <c r="C349" s="157" t="s">
        <v>788</v>
      </c>
      <c r="D349" s="133" t="s">
        <v>224</v>
      </c>
      <c r="E349" s="135">
        <v>32.11</v>
      </c>
      <c r="F349" s="137">
        <v>0</v>
      </c>
      <c r="G349" s="138">
        <f t="shared" si="51"/>
        <v>0</v>
      </c>
      <c r="H349" s="138">
        <v>1.2E-4</v>
      </c>
      <c r="I349" s="138">
        <f t="shared" si="52"/>
        <v>3.8500000000000001E-3</v>
      </c>
      <c r="J349" s="138">
        <v>0</v>
      </c>
      <c r="K349" s="138">
        <f t="shared" si="53"/>
        <v>0</v>
      </c>
      <c r="L349" s="126"/>
      <c r="M349" s="126"/>
      <c r="N349" s="126"/>
      <c r="O349" s="126"/>
      <c r="P349" s="126"/>
      <c r="Q349" s="126"/>
      <c r="R349" s="126"/>
      <c r="S349" s="126"/>
      <c r="T349" s="126"/>
      <c r="U349" s="126" t="s">
        <v>138</v>
      </c>
      <c r="V349" s="126"/>
      <c r="W349" s="126"/>
      <c r="X349" s="126"/>
      <c r="Y349" s="126"/>
      <c r="Z349" s="126"/>
      <c r="AA349" s="126"/>
      <c r="AB349" s="126"/>
      <c r="AC349" s="126"/>
      <c r="AD349" s="126"/>
      <c r="AE349" s="126"/>
      <c r="AF349" s="126"/>
      <c r="AG349" s="126"/>
      <c r="AH349" s="126"/>
      <c r="AI349" s="126"/>
      <c r="AJ349" s="126"/>
      <c r="AK349" s="126"/>
      <c r="AL349" s="126"/>
      <c r="AM349" s="126"/>
      <c r="AN349" s="126"/>
      <c r="AO349" s="126"/>
      <c r="AP349" s="126"/>
      <c r="AQ349" s="126"/>
      <c r="AR349" s="126"/>
      <c r="AS349" s="126"/>
      <c r="AT349" s="126"/>
      <c r="AU349" s="126"/>
      <c r="AV349" s="126"/>
      <c r="AW349" s="126"/>
      <c r="AX349" s="126"/>
    </row>
    <row r="350" spans="1:50" outlineLevel="1" x14ac:dyDescent="0.2">
      <c r="A350" s="127">
        <v>322</v>
      </c>
      <c r="B350" s="131" t="s">
        <v>789</v>
      </c>
      <c r="C350" s="157" t="s">
        <v>790</v>
      </c>
      <c r="D350" s="133" t="s">
        <v>166</v>
      </c>
      <c r="E350" s="135">
        <v>1</v>
      </c>
      <c r="F350" s="137">
        <v>0</v>
      </c>
      <c r="G350" s="138">
        <f t="shared" si="51"/>
        <v>0</v>
      </c>
      <c r="H350" s="138">
        <v>2.52E-2</v>
      </c>
      <c r="I350" s="138">
        <f t="shared" si="52"/>
        <v>2.52E-2</v>
      </c>
      <c r="J350" s="138">
        <v>0</v>
      </c>
      <c r="K350" s="138">
        <f t="shared" si="53"/>
        <v>0</v>
      </c>
      <c r="L350" s="126"/>
      <c r="M350" s="126"/>
      <c r="N350" s="126"/>
      <c r="O350" s="126"/>
      <c r="P350" s="126"/>
      <c r="Q350" s="126"/>
      <c r="R350" s="126"/>
      <c r="S350" s="126"/>
      <c r="T350" s="126"/>
      <c r="U350" s="126" t="s">
        <v>190</v>
      </c>
      <c r="V350" s="126"/>
      <c r="W350" s="126"/>
      <c r="X350" s="126"/>
      <c r="Y350" s="126"/>
      <c r="Z350" s="126"/>
      <c r="AA350" s="126"/>
      <c r="AB350" s="126"/>
      <c r="AC350" s="126"/>
      <c r="AD350" s="126"/>
      <c r="AE350" s="126"/>
      <c r="AF350" s="126"/>
      <c r="AG350" s="126"/>
      <c r="AH350" s="126"/>
      <c r="AI350" s="126"/>
      <c r="AJ350" s="126"/>
      <c r="AK350" s="126"/>
      <c r="AL350" s="126"/>
      <c r="AM350" s="126"/>
      <c r="AN350" s="126"/>
      <c r="AO350" s="126"/>
      <c r="AP350" s="126"/>
      <c r="AQ350" s="126"/>
      <c r="AR350" s="126"/>
      <c r="AS350" s="126"/>
      <c r="AT350" s="126"/>
      <c r="AU350" s="126"/>
      <c r="AV350" s="126"/>
      <c r="AW350" s="126"/>
      <c r="AX350" s="126"/>
    </row>
    <row r="351" spans="1:50" ht="22.5" outlineLevel="1" x14ac:dyDescent="0.2">
      <c r="A351" s="127">
        <v>323</v>
      </c>
      <c r="B351" s="131" t="s">
        <v>791</v>
      </c>
      <c r="C351" s="157" t="s">
        <v>792</v>
      </c>
      <c r="D351" s="133" t="s">
        <v>166</v>
      </c>
      <c r="E351" s="135">
        <v>1</v>
      </c>
      <c r="F351" s="137">
        <v>0</v>
      </c>
      <c r="G351" s="138">
        <f t="shared" si="51"/>
        <v>0</v>
      </c>
      <c r="H351" s="138">
        <v>3.6900000000000002E-2</v>
      </c>
      <c r="I351" s="138">
        <f t="shared" si="52"/>
        <v>3.6900000000000002E-2</v>
      </c>
      <c r="J351" s="138">
        <v>0</v>
      </c>
      <c r="K351" s="138">
        <f t="shared" si="53"/>
        <v>0</v>
      </c>
      <c r="L351" s="126"/>
      <c r="M351" s="126"/>
      <c r="N351" s="126"/>
      <c r="O351" s="126"/>
      <c r="P351" s="126"/>
      <c r="Q351" s="126"/>
      <c r="R351" s="126"/>
      <c r="S351" s="126"/>
      <c r="T351" s="126"/>
      <c r="U351" s="126" t="s">
        <v>190</v>
      </c>
      <c r="V351" s="126"/>
      <c r="W351" s="126"/>
      <c r="X351" s="126"/>
      <c r="Y351" s="126"/>
      <c r="Z351" s="126"/>
      <c r="AA351" s="126"/>
      <c r="AB351" s="126"/>
      <c r="AC351" s="126"/>
      <c r="AD351" s="126"/>
      <c r="AE351" s="126"/>
      <c r="AF351" s="126"/>
      <c r="AG351" s="126"/>
      <c r="AH351" s="126"/>
      <c r="AI351" s="126"/>
      <c r="AJ351" s="126"/>
      <c r="AK351" s="126"/>
      <c r="AL351" s="126"/>
      <c r="AM351" s="126"/>
      <c r="AN351" s="126"/>
      <c r="AO351" s="126"/>
      <c r="AP351" s="126"/>
      <c r="AQ351" s="126"/>
      <c r="AR351" s="126"/>
      <c r="AS351" s="126"/>
      <c r="AT351" s="126"/>
      <c r="AU351" s="126"/>
      <c r="AV351" s="126"/>
      <c r="AW351" s="126"/>
      <c r="AX351" s="126"/>
    </row>
    <row r="352" spans="1:50" ht="22.5" outlineLevel="1" x14ac:dyDescent="0.2">
      <c r="A352" s="127">
        <v>324</v>
      </c>
      <c r="B352" s="131" t="s">
        <v>793</v>
      </c>
      <c r="C352" s="157" t="s">
        <v>792</v>
      </c>
      <c r="D352" s="133" t="s">
        <v>166</v>
      </c>
      <c r="E352" s="135">
        <v>1</v>
      </c>
      <c r="F352" s="137">
        <v>0</v>
      </c>
      <c r="G352" s="138">
        <f t="shared" si="51"/>
        <v>0</v>
      </c>
      <c r="H352" s="138">
        <v>3.6900000000000002E-2</v>
      </c>
      <c r="I352" s="138">
        <f t="shared" si="52"/>
        <v>3.6900000000000002E-2</v>
      </c>
      <c r="J352" s="138">
        <v>0</v>
      </c>
      <c r="K352" s="138">
        <f t="shared" si="53"/>
        <v>0</v>
      </c>
      <c r="L352" s="126"/>
      <c r="M352" s="126"/>
      <c r="N352" s="126"/>
      <c r="O352" s="126"/>
      <c r="P352" s="126"/>
      <c r="Q352" s="126"/>
      <c r="R352" s="126"/>
      <c r="S352" s="126"/>
      <c r="T352" s="126"/>
      <c r="U352" s="126" t="s">
        <v>190</v>
      </c>
      <c r="V352" s="126"/>
      <c r="W352" s="126"/>
      <c r="X352" s="126"/>
      <c r="Y352" s="126"/>
      <c r="Z352" s="126"/>
      <c r="AA352" s="126"/>
      <c r="AB352" s="126"/>
      <c r="AC352" s="126"/>
      <c r="AD352" s="126"/>
      <c r="AE352" s="126"/>
      <c r="AF352" s="126"/>
      <c r="AG352" s="126"/>
      <c r="AH352" s="126"/>
      <c r="AI352" s="126"/>
      <c r="AJ352" s="126"/>
      <c r="AK352" s="126"/>
      <c r="AL352" s="126"/>
      <c r="AM352" s="126"/>
      <c r="AN352" s="126"/>
      <c r="AO352" s="126"/>
      <c r="AP352" s="126"/>
      <c r="AQ352" s="126"/>
      <c r="AR352" s="126"/>
      <c r="AS352" s="126"/>
      <c r="AT352" s="126"/>
      <c r="AU352" s="126"/>
      <c r="AV352" s="126"/>
      <c r="AW352" s="126"/>
      <c r="AX352" s="126"/>
    </row>
    <row r="353" spans="1:50" ht="22.5" outlineLevel="1" x14ac:dyDescent="0.2">
      <c r="A353" s="127">
        <v>325</v>
      </c>
      <c r="B353" s="131" t="s">
        <v>794</v>
      </c>
      <c r="C353" s="157" t="s">
        <v>795</v>
      </c>
      <c r="D353" s="133" t="s">
        <v>166</v>
      </c>
      <c r="E353" s="135">
        <v>1</v>
      </c>
      <c r="F353" s="137">
        <v>0</v>
      </c>
      <c r="G353" s="138">
        <f t="shared" si="51"/>
        <v>0</v>
      </c>
      <c r="H353" s="138">
        <v>2.9899999999999999E-2</v>
      </c>
      <c r="I353" s="138">
        <f t="shared" si="52"/>
        <v>2.9899999999999999E-2</v>
      </c>
      <c r="J353" s="138">
        <v>0</v>
      </c>
      <c r="K353" s="138">
        <f t="shared" si="53"/>
        <v>0</v>
      </c>
      <c r="L353" s="126"/>
      <c r="M353" s="126"/>
      <c r="N353" s="126"/>
      <c r="O353" s="126"/>
      <c r="P353" s="126"/>
      <c r="Q353" s="126"/>
      <c r="R353" s="126"/>
      <c r="S353" s="126"/>
      <c r="T353" s="126"/>
      <c r="U353" s="126" t="s">
        <v>190</v>
      </c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26"/>
      <c r="AF353" s="126"/>
      <c r="AG353" s="126"/>
      <c r="AH353" s="126"/>
      <c r="AI353" s="126"/>
      <c r="AJ353" s="126"/>
      <c r="AK353" s="126"/>
      <c r="AL353" s="126"/>
      <c r="AM353" s="126"/>
      <c r="AN353" s="126"/>
      <c r="AO353" s="126"/>
      <c r="AP353" s="126"/>
      <c r="AQ353" s="126"/>
      <c r="AR353" s="126"/>
      <c r="AS353" s="126"/>
      <c r="AT353" s="126"/>
      <c r="AU353" s="126"/>
      <c r="AV353" s="126"/>
      <c r="AW353" s="126"/>
      <c r="AX353" s="126"/>
    </row>
    <row r="354" spans="1:50" outlineLevel="1" x14ac:dyDescent="0.2">
      <c r="A354" s="127">
        <v>326</v>
      </c>
      <c r="B354" s="131" t="s">
        <v>796</v>
      </c>
      <c r="C354" s="157" t="s">
        <v>797</v>
      </c>
      <c r="D354" s="133" t="s">
        <v>166</v>
      </c>
      <c r="E354" s="135">
        <v>1</v>
      </c>
      <c r="F354" s="137">
        <v>0</v>
      </c>
      <c r="G354" s="138">
        <f t="shared" si="51"/>
        <v>0</v>
      </c>
      <c r="H354" s="138">
        <v>4.2000000000000003E-2</v>
      </c>
      <c r="I354" s="138">
        <f t="shared" si="52"/>
        <v>4.2000000000000003E-2</v>
      </c>
      <c r="J354" s="138">
        <v>0</v>
      </c>
      <c r="K354" s="138">
        <f t="shared" si="53"/>
        <v>0</v>
      </c>
      <c r="L354" s="126"/>
      <c r="M354" s="126"/>
      <c r="N354" s="126"/>
      <c r="O354" s="126"/>
      <c r="P354" s="126"/>
      <c r="Q354" s="126"/>
      <c r="R354" s="126"/>
      <c r="S354" s="126"/>
      <c r="T354" s="126"/>
      <c r="U354" s="126" t="s">
        <v>190</v>
      </c>
      <c r="V354" s="126"/>
      <c r="W354" s="126"/>
      <c r="X354" s="126"/>
      <c r="Y354" s="126"/>
      <c r="Z354" s="126"/>
      <c r="AA354" s="126"/>
      <c r="AB354" s="126"/>
      <c r="AC354" s="126"/>
      <c r="AD354" s="126"/>
      <c r="AE354" s="126"/>
      <c r="AF354" s="126"/>
      <c r="AG354" s="126"/>
      <c r="AH354" s="126"/>
      <c r="AI354" s="126"/>
      <c r="AJ354" s="126"/>
      <c r="AK354" s="126"/>
      <c r="AL354" s="126"/>
      <c r="AM354" s="126"/>
      <c r="AN354" s="126"/>
      <c r="AO354" s="126"/>
      <c r="AP354" s="126"/>
      <c r="AQ354" s="126"/>
      <c r="AR354" s="126"/>
      <c r="AS354" s="126"/>
      <c r="AT354" s="126"/>
      <c r="AU354" s="126"/>
      <c r="AV354" s="126"/>
      <c r="AW354" s="126"/>
      <c r="AX354" s="126"/>
    </row>
    <row r="355" spans="1:50" outlineLevel="1" x14ac:dyDescent="0.2">
      <c r="A355" s="127">
        <v>327</v>
      </c>
      <c r="B355" s="131" t="s">
        <v>798</v>
      </c>
      <c r="C355" s="157" t="s">
        <v>799</v>
      </c>
      <c r="D355" s="133" t="s">
        <v>166</v>
      </c>
      <c r="E355" s="135">
        <v>1</v>
      </c>
      <c r="F355" s="137">
        <v>0</v>
      </c>
      <c r="G355" s="138">
        <f t="shared" si="51"/>
        <v>0</v>
      </c>
      <c r="H355" s="138">
        <v>0.11600000000000001</v>
      </c>
      <c r="I355" s="138">
        <f t="shared" si="52"/>
        <v>0.11600000000000001</v>
      </c>
      <c r="J355" s="138">
        <v>0</v>
      </c>
      <c r="K355" s="138">
        <f t="shared" si="53"/>
        <v>0</v>
      </c>
      <c r="L355" s="126"/>
      <c r="M355" s="126"/>
      <c r="N355" s="126"/>
      <c r="O355" s="126"/>
      <c r="P355" s="126"/>
      <c r="Q355" s="126"/>
      <c r="R355" s="126"/>
      <c r="S355" s="126"/>
      <c r="T355" s="126"/>
      <c r="U355" s="126" t="s">
        <v>197</v>
      </c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  <c r="AF355" s="126"/>
      <c r="AG355" s="126"/>
      <c r="AH355" s="126"/>
      <c r="AI355" s="126"/>
      <c r="AJ355" s="126"/>
      <c r="AK355" s="126"/>
      <c r="AL355" s="126"/>
      <c r="AM355" s="126"/>
      <c r="AN355" s="126"/>
      <c r="AO355" s="126"/>
      <c r="AP355" s="126"/>
      <c r="AQ355" s="126"/>
      <c r="AR355" s="126"/>
      <c r="AS355" s="126"/>
      <c r="AT355" s="126"/>
      <c r="AU355" s="126"/>
      <c r="AV355" s="126"/>
      <c r="AW355" s="126"/>
      <c r="AX355" s="126"/>
    </row>
    <row r="356" spans="1:50" outlineLevel="1" x14ac:dyDescent="0.2">
      <c r="A356" s="127">
        <v>328</v>
      </c>
      <c r="B356" s="131" t="s">
        <v>800</v>
      </c>
      <c r="C356" s="157" t="s">
        <v>801</v>
      </c>
      <c r="D356" s="133" t="s">
        <v>171</v>
      </c>
      <c r="E356" s="135">
        <v>0.56699999999999995</v>
      </c>
      <c r="F356" s="137">
        <v>0</v>
      </c>
      <c r="G356" s="138">
        <f t="shared" si="51"/>
        <v>0</v>
      </c>
      <c r="H356" s="138">
        <v>0</v>
      </c>
      <c r="I356" s="138">
        <f t="shared" si="52"/>
        <v>0</v>
      </c>
      <c r="J356" s="138">
        <v>0</v>
      </c>
      <c r="K356" s="138">
        <f t="shared" si="53"/>
        <v>0</v>
      </c>
      <c r="L356" s="126"/>
      <c r="M356" s="126"/>
      <c r="N356" s="126"/>
      <c r="O356" s="126"/>
      <c r="P356" s="126"/>
      <c r="Q356" s="126"/>
      <c r="R356" s="126"/>
      <c r="S356" s="126"/>
      <c r="T356" s="126"/>
      <c r="U356" s="126" t="s">
        <v>138</v>
      </c>
      <c r="V356" s="126"/>
      <c r="W356" s="126"/>
      <c r="X356" s="126"/>
      <c r="Y356" s="126"/>
      <c r="Z356" s="126"/>
      <c r="AA356" s="126"/>
      <c r="AB356" s="126"/>
      <c r="AC356" s="126"/>
      <c r="AD356" s="126"/>
      <c r="AE356" s="126"/>
      <c r="AF356" s="126"/>
      <c r="AG356" s="126"/>
      <c r="AH356" s="126"/>
      <c r="AI356" s="126"/>
      <c r="AJ356" s="126"/>
      <c r="AK356" s="126"/>
      <c r="AL356" s="126"/>
      <c r="AM356" s="126"/>
      <c r="AN356" s="126"/>
      <c r="AO356" s="126"/>
      <c r="AP356" s="126"/>
      <c r="AQ356" s="126"/>
      <c r="AR356" s="126"/>
      <c r="AS356" s="126"/>
      <c r="AT356" s="126"/>
      <c r="AU356" s="126"/>
      <c r="AV356" s="126"/>
      <c r="AW356" s="126"/>
      <c r="AX356" s="126"/>
    </row>
    <row r="357" spans="1:50" x14ac:dyDescent="0.2">
      <c r="A357" s="128" t="s">
        <v>133</v>
      </c>
      <c r="B357" s="132" t="s">
        <v>99</v>
      </c>
      <c r="C357" s="158" t="s">
        <v>100</v>
      </c>
      <c r="D357" s="134"/>
      <c r="E357" s="136"/>
      <c r="F357" s="139"/>
      <c r="G357" s="139">
        <f>SUM(G358:G362)</f>
        <v>0</v>
      </c>
      <c r="H357" s="139"/>
      <c r="I357" s="139">
        <f>SUM(I358:I362)</f>
        <v>0.17287</v>
      </c>
      <c r="J357" s="139"/>
      <c r="K357" s="139">
        <f>SUM(K358:K362)</f>
        <v>0</v>
      </c>
      <c r="U357" t="s">
        <v>134</v>
      </c>
    </row>
    <row r="358" spans="1:50" outlineLevel="1" x14ac:dyDescent="0.2">
      <c r="A358" s="127">
        <v>329</v>
      </c>
      <c r="B358" s="131" t="s">
        <v>802</v>
      </c>
      <c r="C358" s="157" t="s">
        <v>803</v>
      </c>
      <c r="D358" s="133" t="s">
        <v>224</v>
      </c>
      <c r="E358" s="135">
        <v>5.81</v>
      </c>
      <c r="F358" s="137">
        <v>0</v>
      </c>
      <c r="G358" s="138">
        <f>ROUND(E358*F358,2)</f>
        <v>0</v>
      </c>
      <c r="H358" s="138">
        <v>0</v>
      </c>
      <c r="I358" s="138">
        <f>ROUND(E358*H358,5)</f>
        <v>0</v>
      </c>
      <c r="J358" s="138">
        <v>0</v>
      </c>
      <c r="K358" s="138">
        <f>ROUND(E358*J358,5)</f>
        <v>0</v>
      </c>
      <c r="L358" s="126"/>
      <c r="M358" s="126"/>
      <c r="N358" s="126"/>
      <c r="O358" s="126"/>
      <c r="P358" s="126"/>
      <c r="Q358" s="126"/>
      <c r="R358" s="126"/>
      <c r="S358" s="126"/>
      <c r="T358" s="126"/>
      <c r="U358" s="126" t="s">
        <v>138</v>
      </c>
      <c r="V358" s="126"/>
      <c r="W358" s="126"/>
      <c r="X358" s="126"/>
      <c r="Y358" s="126"/>
      <c r="Z358" s="126"/>
      <c r="AA358" s="126"/>
      <c r="AB358" s="126"/>
      <c r="AC358" s="126"/>
      <c r="AD358" s="126"/>
      <c r="AE358" s="126"/>
      <c r="AF358" s="126"/>
      <c r="AG358" s="126"/>
      <c r="AH358" s="126"/>
      <c r="AI358" s="126"/>
      <c r="AJ358" s="126"/>
      <c r="AK358" s="126"/>
      <c r="AL358" s="126"/>
      <c r="AM358" s="126"/>
      <c r="AN358" s="126"/>
      <c r="AO358" s="126"/>
      <c r="AP358" s="126"/>
      <c r="AQ358" s="126"/>
      <c r="AR358" s="126"/>
      <c r="AS358" s="126"/>
      <c r="AT358" s="126"/>
      <c r="AU358" s="126"/>
      <c r="AV358" s="126"/>
      <c r="AW358" s="126"/>
      <c r="AX358" s="126"/>
    </row>
    <row r="359" spans="1:50" outlineLevel="1" x14ac:dyDescent="0.2">
      <c r="A359" s="127">
        <v>330</v>
      </c>
      <c r="B359" s="131" t="s">
        <v>804</v>
      </c>
      <c r="C359" s="157" t="s">
        <v>805</v>
      </c>
      <c r="D359" s="133" t="s">
        <v>224</v>
      </c>
      <c r="E359" s="135">
        <v>5.81</v>
      </c>
      <c r="F359" s="137">
        <v>0</v>
      </c>
      <c r="G359" s="138">
        <f>ROUND(E359*F359,2)</f>
        <v>0</v>
      </c>
      <c r="H359" s="138">
        <v>2.5000000000000001E-2</v>
      </c>
      <c r="I359" s="138">
        <f>ROUND(E359*H359,5)</f>
        <v>0.14524999999999999</v>
      </c>
      <c r="J359" s="138">
        <v>0</v>
      </c>
      <c r="K359" s="138">
        <f>ROUND(E359*J359,5)</f>
        <v>0</v>
      </c>
      <c r="L359" s="126"/>
      <c r="M359" s="126"/>
      <c r="N359" s="126"/>
      <c r="O359" s="126"/>
      <c r="P359" s="126"/>
      <c r="Q359" s="126"/>
      <c r="R359" s="126"/>
      <c r="S359" s="126"/>
      <c r="T359" s="126"/>
      <c r="U359" s="126" t="s">
        <v>190</v>
      </c>
      <c r="V359" s="126"/>
      <c r="W359" s="126"/>
      <c r="X359" s="126"/>
      <c r="Y359" s="126"/>
      <c r="Z359" s="126"/>
      <c r="AA359" s="126"/>
      <c r="AB359" s="126"/>
      <c r="AC359" s="126"/>
      <c r="AD359" s="126"/>
      <c r="AE359" s="126"/>
      <c r="AF359" s="126"/>
      <c r="AG359" s="126"/>
      <c r="AH359" s="126"/>
      <c r="AI359" s="126"/>
      <c r="AJ359" s="126"/>
      <c r="AK359" s="126"/>
      <c r="AL359" s="126"/>
      <c r="AM359" s="126"/>
      <c r="AN359" s="126"/>
      <c r="AO359" s="126"/>
      <c r="AP359" s="126"/>
      <c r="AQ359" s="126"/>
      <c r="AR359" s="126"/>
      <c r="AS359" s="126"/>
      <c r="AT359" s="126"/>
      <c r="AU359" s="126"/>
      <c r="AV359" s="126"/>
      <c r="AW359" s="126"/>
      <c r="AX359" s="126"/>
    </row>
    <row r="360" spans="1:50" ht="22.5" outlineLevel="1" x14ac:dyDescent="0.2">
      <c r="A360" s="127">
        <v>331</v>
      </c>
      <c r="B360" s="131" t="s">
        <v>806</v>
      </c>
      <c r="C360" s="157" t="s">
        <v>807</v>
      </c>
      <c r="D360" s="133" t="s">
        <v>479</v>
      </c>
      <c r="E360" s="135">
        <v>22.824000000000002</v>
      </c>
      <c r="F360" s="137">
        <v>0</v>
      </c>
      <c r="G360" s="138">
        <f>ROUND(E360*F360,2)</f>
        <v>0</v>
      </c>
      <c r="H360" s="138">
        <v>6.0000000000000002E-5</v>
      </c>
      <c r="I360" s="138">
        <f>ROUND(E360*H360,5)</f>
        <v>1.3699999999999999E-3</v>
      </c>
      <c r="J360" s="138">
        <v>0</v>
      </c>
      <c r="K360" s="138">
        <f>ROUND(E360*J360,5)</f>
        <v>0</v>
      </c>
      <c r="L360" s="126"/>
      <c r="M360" s="126"/>
      <c r="N360" s="126"/>
      <c r="O360" s="126"/>
      <c r="P360" s="126"/>
      <c r="Q360" s="126"/>
      <c r="R360" s="126"/>
      <c r="S360" s="126"/>
      <c r="T360" s="126"/>
      <c r="U360" s="126" t="s">
        <v>138</v>
      </c>
      <c r="V360" s="126"/>
      <c r="W360" s="126"/>
      <c r="X360" s="126"/>
      <c r="Y360" s="126"/>
      <c r="Z360" s="126"/>
      <c r="AA360" s="126"/>
      <c r="AB360" s="126"/>
      <c r="AC360" s="126"/>
      <c r="AD360" s="126"/>
      <c r="AE360" s="126"/>
      <c r="AF360" s="126"/>
      <c r="AG360" s="126"/>
      <c r="AH360" s="126"/>
      <c r="AI360" s="126"/>
      <c r="AJ360" s="126"/>
      <c r="AK360" s="126"/>
      <c r="AL360" s="126"/>
      <c r="AM360" s="126"/>
      <c r="AN360" s="126"/>
      <c r="AO360" s="126"/>
      <c r="AP360" s="126"/>
      <c r="AQ360" s="126"/>
      <c r="AR360" s="126"/>
      <c r="AS360" s="126"/>
      <c r="AT360" s="126"/>
      <c r="AU360" s="126"/>
      <c r="AV360" s="126"/>
      <c r="AW360" s="126"/>
      <c r="AX360" s="126"/>
    </row>
    <row r="361" spans="1:50" outlineLevel="1" x14ac:dyDescent="0.2">
      <c r="A361" s="127">
        <v>332</v>
      </c>
      <c r="B361" s="131" t="s">
        <v>808</v>
      </c>
      <c r="C361" s="157" t="s">
        <v>809</v>
      </c>
      <c r="D361" s="133" t="s">
        <v>171</v>
      </c>
      <c r="E361" s="135">
        <v>2.6247600000000003E-2</v>
      </c>
      <c r="F361" s="137">
        <v>0</v>
      </c>
      <c r="G361" s="138">
        <f>ROUND(E361*F361,2)</f>
        <v>0</v>
      </c>
      <c r="H361" s="138">
        <v>1</v>
      </c>
      <c r="I361" s="138">
        <f>ROUND(E361*H361,5)</f>
        <v>2.6249999999999999E-2</v>
      </c>
      <c r="J361" s="138">
        <v>0</v>
      </c>
      <c r="K361" s="138">
        <f>ROUND(E361*J361,5)</f>
        <v>0</v>
      </c>
      <c r="L361" s="126"/>
      <c r="M361" s="126"/>
      <c r="N361" s="126"/>
      <c r="O361" s="126"/>
      <c r="P361" s="126"/>
      <c r="Q361" s="126"/>
      <c r="R361" s="126"/>
      <c r="S361" s="126"/>
      <c r="T361" s="126"/>
      <c r="U361" s="126" t="s">
        <v>190</v>
      </c>
      <c r="V361" s="126"/>
      <c r="W361" s="126"/>
      <c r="X361" s="126"/>
      <c r="Y361" s="126"/>
      <c r="Z361" s="126"/>
      <c r="AA361" s="126"/>
      <c r="AB361" s="126"/>
      <c r="AC361" s="126"/>
      <c r="AD361" s="126"/>
      <c r="AE361" s="126"/>
      <c r="AF361" s="126"/>
      <c r="AG361" s="126"/>
      <c r="AH361" s="126"/>
      <c r="AI361" s="126"/>
      <c r="AJ361" s="126"/>
      <c r="AK361" s="126"/>
      <c r="AL361" s="126"/>
      <c r="AM361" s="126"/>
      <c r="AN361" s="126"/>
      <c r="AO361" s="126"/>
      <c r="AP361" s="126"/>
      <c r="AQ361" s="126"/>
      <c r="AR361" s="126"/>
      <c r="AS361" s="126"/>
      <c r="AT361" s="126"/>
      <c r="AU361" s="126"/>
      <c r="AV361" s="126"/>
      <c r="AW361" s="126"/>
      <c r="AX361" s="126"/>
    </row>
    <row r="362" spans="1:50" outlineLevel="1" x14ac:dyDescent="0.2">
      <c r="A362" s="127">
        <v>333</v>
      </c>
      <c r="B362" s="131" t="s">
        <v>810</v>
      </c>
      <c r="C362" s="157" t="s">
        <v>811</v>
      </c>
      <c r="D362" s="133" t="s">
        <v>171</v>
      </c>
      <c r="E362" s="135">
        <v>0.17299999999999999</v>
      </c>
      <c r="F362" s="137">
        <v>0</v>
      </c>
      <c r="G362" s="138">
        <f>ROUND(E362*F362,2)</f>
        <v>0</v>
      </c>
      <c r="H362" s="138">
        <v>0</v>
      </c>
      <c r="I362" s="138">
        <f>ROUND(E362*H362,5)</f>
        <v>0</v>
      </c>
      <c r="J362" s="138">
        <v>0</v>
      </c>
      <c r="K362" s="138">
        <f>ROUND(E362*J362,5)</f>
        <v>0</v>
      </c>
      <c r="L362" s="126"/>
      <c r="M362" s="126"/>
      <c r="N362" s="126"/>
      <c r="O362" s="126"/>
      <c r="P362" s="126"/>
      <c r="Q362" s="126"/>
      <c r="R362" s="126"/>
      <c r="S362" s="126"/>
      <c r="T362" s="126"/>
      <c r="U362" s="126" t="s">
        <v>138</v>
      </c>
      <c r="V362" s="126"/>
      <c r="W362" s="126"/>
      <c r="X362" s="126"/>
      <c r="Y362" s="126"/>
      <c r="Z362" s="126"/>
      <c r="AA362" s="126"/>
      <c r="AB362" s="126"/>
      <c r="AC362" s="126"/>
      <c r="AD362" s="126"/>
      <c r="AE362" s="126"/>
      <c r="AF362" s="126"/>
      <c r="AG362" s="126"/>
      <c r="AH362" s="126"/>
      <c r="AI362" s="126"/>
      <c r="AJ362" s="126"/>
      <c r="AK362" s="126"/>
      <c r="AL362" s="126"/>
      <c r="AM362" s="126"/>
      <c r="AN362" s="126"/>
      <c r="AO362" s="126"/>
      <c r="AP362" s="126"/>
      <c r="AQ362" s="126"/>
      <c r="AR362" s="126"/>
      <c r="AS362" s="126"/>
      <c r="AT362" s="126"/>
      <c r="AU362" s="126"/>
      <c r="AV362" s="126"/>
      <c r="AW362" s="126"/>
      <c r="AX362" s="126"/>
    </row>
    <row r="363" spans="1:50" x14ac:dyDescent="0.2">
      <c r="A363" s="128" t="s">
        <v>133</v>
      </c>
      <c r="B363" s="132" t="s">
        <v>101</v>
      </c>
      <c r="C363" s="158" t="s">
        <v>102</v>
      </c>
      <c r="D363" s="134"/>
      <c r="E363" s="136"/>
      <c r="F363" s="139"/>
      <c r="G363" s="139">
        <f>SUM(G364:G376)</f>
        <v>0</v>
      </c>
      <c r="H363" s="139"/>
      <c r="I363" s="139">
        <f>SUM(I364:I376)</f>
        <v>0.9225000000000001</v>
      </c>
      <c r="J363" s="139"/>
      <c r="K363" s="139">
        <f>SUM(K364:K376)</f>
        <v>0</v>
      </c>
      <c r="U363" t="s">
        <v>134</v>
      </c>
    </row>
    <row r="364" spans="1:50" ht="22.5" outlineLevel="1" x14ac:dyDescent="0.2">
      <c r="A364" s="127">
        <v>334</v>
      </c>
      <c r="B364" s="131" t="s">
        <v>812</v>
      </c>
      <c r="C364" s="157" t="s">
        <v>813</v>
      </c>
      <c r="D364" s="133" t="s">
        <v>147</v>
      </c>
      <c r="E364" s="135">
        <v>28.2</v>
      </c>
      <c r="F364" s="137">
        <v>0</v>
      </c>
      <c r="G364" s="138">
        <f t="shared" ref="G364:G376" si="54">ROUND(E364*F364,2)</f>
        <v>0</v>
      </c>
      <c r="H364" s="138">
        <v>0</v>
      </c>
      <c r="I364" s="138">
        <f t="shared" ref="I364:I376" si="55">ROUND(E364*H364,5)</f>
        <v>0</v>
      </c>
      <c r="J364" s="138">
        <v>0</v>
      </c>
      <c r="K364" s="138">
        <f t="shared" ref="K364:K376" si="56">ROUND(E364*J364,5)</f>
        <v>0</v>
      </c>
      <c r="L364" s="126"/>
      <c r="M364" s="126"/>
      <c r="N364" s="126"/>
      <c r="O364" s="126"/>
      <c r="P364" s="126"/>
      <c r="Q364" s="126"/>
      <c r="R364" s="126"/>
      <c r="S364" s="126"/>
      <c r="T364" s="126"/>
      <c r="U364" s="126" t="s">
        <v>138</v>
      </c>
      <c r="V364" s="126"/>
      <c r="W364" s="126"/>
      <c r="X364" s="126"/>
      <c r="Y364" s="126"/>
      <c r="Z364" s="126"/>
      <c r="AA364" s="126"/>
      <c r="AB364" s="126"/>
      <c r="AC364" s="126"/>
      <c r="AD364" s="126"/>
      <c r="AE364" s="126"/>
      <c r="AF364" s="126"/>
      <c r="AG364" s="126"/>
      <c r="AH364" s="126"/>
      <c r="AI364" s="126"/>
      <c r="AJ364" s="126"/>
      <c r="AK364" s="126"/>
      <c r="AL364" s="126"/>
      <c r="AM364" s="126"/>
      <c r="AN364" s="126"/>
      <c r="AO364" s="126"/>
      <c r="AP364" s="126"/>
      <c r="AQ364" s="126"/>
      <c r="AR364" s="126"/>
      <c r="AS364" s="126"/>
      <c r="AT364" s="126"/>
      <c r="AU364" s="126"/>
      <c r="AV364" s="126"/>
      <c r="AW364" s="126"/>
      <c r="AX364" s="126"/>
    </row>
    <row r="365" spans="1:50" outlineLevel="1" x14ac:dyDescent="0.2">
      <c r="A365" s="127">
        <v>335</v>
      </c>
      <c r="B365" s="131" t="s">
        <v>814</v>
      </c>
      <c r="C365" s="157" t="s">
        <v>815</v>
      </c>
      <c r="D365" s="133" t="s">
        <v>147</v>
      </c>
      <c r="E365" s="135">
        <v>28.2</v>
      </c>
      <c r="F365" s="137">
        <v>0</v>
      </c>
      <c r="G365" s="138">
        <f t="shared" si="54"/>
        <v>0</v>
      </c>
      <c r="H365" s="138">
        <v>2.1000000000000001E-4</v>
      </c>
      <c r="I365" s="138">
        <f t="shared" si="55"/>
        <v>5.9199999999999999E-3</v>
      </c>
      <c r="J365" s="138">
        <v>0</v>
      </c>
      <c r="K365" s="138">
        <f t="shared" si="56"/>
        <v>0</v>
      </c>
      <c r="L365" s="126"/>
      <c r="M365" s="126"/>
      <c r="N365" s="126"/>
      <c r="O365" s="126"/>
      <c r="P365" s="126"/>
      <c r="Q365" s="126"/>
      <c r="R365" s="126"/>
      <c r="S365" s="126"/>
      <c r="T365" s="126"/>
      <c r="U365" s="126" t="s">
        <v>138</v>
      </c>
      <c r="V365" s="126"/>
      <c r="W365" s="126"/>
      <c r="X365" s="126"/>
      <c r="Y365" s="126"/>
      <c r="Z365" s="126"/>
      <c r="AA365" s="126"/>
      <c r="AB365" s="126"/>
      <c r="AC365" s="126"/>
      <c r="AD365" s="126"/>
      <c r="AE365" s="126"/>
      <c r="AF365" s="126"/>
      <c r="AG365" s="126"/>
      <c r="AH365" s="126"/>
      <c r="AI365" s="126"/>
      <c r="AJ365" s="126"/>
      <c r="AK365" s="126"/>
      <c r="AL365" s="126"/>
      <c r="AM365" s="126"/>
      <c r="AN365" s="126"/>
      <c r="AO365" s="126"/>
      <c r="AP365" s="126"/>
      <c r="AQ365" s="126"/>
      <c r="AR365" s="126"/>
      <c r="AS365" s="126"/>
      <c r="AT365" s="126"/>
      <c r="AU365" s="126"/>
      <c r="AV365" s="126"/>
      <c r="AW365" s="126"/>
      <c r="AX365" s="126"/>
    </row>
    <row r="366" spans="1:50" outlineLevel="1" x14ac:dyDescent="0.2">
      <c r="A366" s="127">
        <v>336</v>
      </c>
      <c r="B366" s="131" t="s">
        <v>816</v>
      </c>
      <c r="C366" s="157" t="s">
        <v>817</v>
      </c>
      <c r="D366" s="133" t="s">
        <v>224</v>
      </c>
      <c r="E366" s="135">
        <v>19.899999999999999</v>
      </c>
      <c r="F366" s="137">
        <v>0</v>
      </c>
      <c r="G366" s="138">
        <f t="shared" si="54"/>
        <v>0</v>
      </c>
      <c r="H366" s="138">
        <v>2.4399999999999999E-3</v>
      </c>
      <c r="I366" s="138">
        <f t="shared" si="55"/>
        <v>4.8559999999999999E-2</v>
      </c>
      <c r="J366" s="138">
        <v>0</v>
      </c>
      <c r="K366" s="138">
        <f t="shared" si="56"/>
        <v>0</v>
      </c>
      <c r="L366" s="126"/>
      <c r="M366" s="126"/>
      <c r="N366" s="126"/>
      <c r="O366" s="126"/>
      <c r="P366" s="126"/>
      <c r="Q366" s="126"/>
      <c r="R366" s="126"/>
      <c r="S366" s="126"/>
      <c r="T366" s="126"/>
      <c r="U366" s="126" t="s">
        <v>138</v>
      </c>
      <c r="V366" s="126"/>
      <c r="W366" s="126"/>
      <c r="X366" s="126"/>
      <c r="Y366" s="126"/>
      <c r="Z366" s="126"/>
      <c r="AA366" s="126"/>
      <c r="AB366" s="126"/>
      <c r="AC366" s="126"/>
      <c r="AD366" s="126"/>
      <c r="AE366" s="126"/>
      <c r="AF366" s="126"/>
      <c r="AG366" s="126"/>
      <c r="AH366" s="126"/>
      <c r="AI366" s="126"/>
      <c r="AJ366" s="126"/>
      <c r="AK366" s="126"/>
      <c r="AL366" s="126"/>
      <c r="AM366" s="126"/>
      <c r="AN366" s="126"/>
      <c r="AO366" s="126"/>
      <c r="AP366" s="126"/>
      <c r="AQ366" s="126"/>
      <c r="AR366" s="126"/>
      <c r="AS366" s="126"/>
      <c r="AT366" s="126"/>
      <c r="AU366" s="126"/>
      <c r="AV366" s="126"/>
      <c r="AW366" s="126"/>
      <c r="AX366" s="126"/>
    </row>
    <row r="367" spans="1:50" outlineLevel="1" x14ac:dyDescent="0.2">
      <c r="A367" s="127">
        <v>337</v>
      </c>
      <c r="B367" s="131" t="s">
        <v>818</v>
      </c>
      <c r="C367" s="157" t="s">
        <v>819</v>
      </c>
      <c r="D367" s="133" t="s">
        <v>224</v>
      </c>
      <c r="E367" s="135">
        <v>19.899999999999999</v>
      </c>
      <c r="F367" s="137">
        <v>0</v>
      </c>
      <c r="G367" s="138">
        <f t="shared" si="54"/>
        <v>0</v>
      </c>
      <c r="H367" s="138">
        <v>2.0200000000000001E-3</v>
      </c>
      <c r="I367" s="138">
        <f t="shared" si="55"/>
        <v>4.02E-2</v>
      </c>
      <c r="J367" s="138">
        <v>0</v>
      </c>
      <c r="K367" s="138">
        <f t="shared" si="56"/>
        <v>0</v>
      </c>
      <c r="L367" s="126"/>
      <c r="M367" s="126"/>
      <c r="N367" s="126"/>
      <c r="O367" s="126"/>
      <c r="P367" s="126"/>
      <c r="Q367" s="126"/>
      <c r="R367" s="126"/>
      <c r="S367" s="126"/>
      <c r="T367" s="126"/>
      <c r="U367" s="126" t="s">
        <v>138</v>
      </c>
      <c r="V367" s="126"/>
      <c r="W367" s="126"/>
      <c r="X367" s="126"/>
      <c r="Y367" s="126"/>
      <c r="Z367" s="126"/>
      <c r="AA367" s="126"/>
      <c r="AB367" s="126"/>
      <c r="AC367" s="126"/>
      <c r="AD367" s="126"/>
      <c r="AE367" s="126"/>
      <c r="AF367" s="126"/>
      <c r="AG367" s="126"/>
      <c r="AH367" s="126"/>
      <c r="AI367" s="126"/>
      <c r="AJ367" s="126"/>
      <c r="AK367" s="126"/>
      <c r="AL367" s="126"/>
      <c r="AM367" s="126"/>
      <c r="AN367" s="126"/>
      <c r="AO367" s="126"/>
      <c r="AP367" s="126"/>
      <c r="AQ367" s="126"/>
      <c r="AR367" s="126"/>
      <c r="AS367" s="126"/>
      <c r="AT367" s="126"/>
      <c r="AU367" s="126"/>
      <c r="AV367" s="126"/>
      <c r="AW367" s="126"/>
      <c r="AX367" s="126"/>
    </row>
    <row r="368" spans="1:50" outlineLevel="1" x14ac:dyDescent="0.2">
      <c r="A368" s="127">
        <v>338</v>
      </c>
      <c r="B368" s="131" t="s">
        <v>820</v>
      </c>
      <c r="C368" s="157" t="s">
        <v>821</v>
      </c>
      <c r="D368" s="133" t="s">
        <v>224</v>
      </c>
      <c r="E368" s="135">
        <v>39.799999999999997</v>
      </c>
      <c r="F368" s="137">
        <v>0</v>
      </c>
      <c r="G368" s="138">
        <f t="shared" si="54"/>
        <v>0</v>
      </c>
      <c r="H368" s="138">
        <v>0</v>
      </c>
      <c r="I368" s="138">
        <f t="shared" si="55"/>
        <v>0</v>
      </c>
      <c r="J368" s="138">
        <v>0</v>
      </c>
      <c r="K368" s="138">
        <f t="shared" si="56"/>
        <v>0</v>
      </c>
      <c r="L368" s="126"/>
      <c r="M368" s="126"/>
      <c r="N368" s="126"/>
      <c r="O368" s="126"/>
      <c r="P368" s="126"/>
      <c r="Q368" s="126"/>
      <c r="R368" s="126"/>
      <c r="S368" s="126"/>
      <c r="T368" s="126"/>
      <c r="U368" s="126" t="s">
        <v>138</v>
      </c>
      <c r="V368" s="126"/>
      <c r="W368" s="126"/>
      <c r="X368" s="126"/>
      <c r="Y368" s="126"/>
      <c r="Z368" s="126"/>
      <c r="AA368" s="126"/>
      <c r="AB368" s="126"/>
      <c r="AC368" s="126"/>
      <c r="AD368" s="126"/>
      <c r="AE368" s="126"/>
      <c r="AF368" s="126"/>
      <c r="AG368" s="126"/>
      <c r="AH368" s="126"/>
      <c r="AI368" s="126"/>
      <c r="AJ368" s="126"/>
      <c r="AK368" s="126"/>
      <c r="AL368" s="126"/>
      <c r="AM368" s="126"/>
      <c r="AN368" s="126"/>
      <c r="AO368" s="126"/>
      <c r="AP368" s="126"/>
      <c r="AQ368" s="126"/>
      <c r="AR368" s="126"/>
      <c r="AS368" s="126"/>
      <c r="AT368" s="126"/>
      <c r="AU368" s="126"/>
      <c r="AV368" s="126"/>
      <c r="AW368" s="126"/>
      <c r="AX368" s="126"/>
    </row>
    <row r="369" spans="1:50" outlineLevel="1" x14ac:dyDescent="0.2">
      <c r="A369" s="127">
        <v>339</v>
      </c>
      <c r="B369" s="131" t="s">
        <v>822</v>
      </c>
      <c r="C369" s="157" t="s">
        <v>823</v>
      </c>
      <c r="D369" s="133" t="s">
        <v>224</v>
      </c>
      <c r="E369" s="135">
        <v>19.899999999999999</v>
      </c>
      <c r="F369" s="137">
        <v>0</v>
      </c>
      <c r="G369" s="138">
        <f t="shared" si="54"/>
        <v>0</v>
      </c>
      <c r="H369" s="138">
        <v>2.3000000000000001E-4</v>
      </c>
      <c r="I369" s="138">
        <f t="shared" si="55"/>
        <v>4.5799999999999999E-3</v>
      </c>
      <c r="J369" s="138">
        <v>0</v>
      </c>
      <c r="K369" s="138">
        <f t="shared" si="56"/>
        <v>0</v>
      </c>
      <c r="L369" s="126"/>
      <c r="M369" s="126"/>
      <c r="N369" s="126"/>
      <c r="O369" s="126"/>
      <c r="P369" s="126"/>
      <c r="Q369" s="126"/>
      <c r="R369" s="126"/>
      <c r="S369" s="126"/>
      <c r="T369" s="126"/>
      <c r="U369" s="126" t="s">
        <v>138</v>
      </c>
      <c r="V369" s="126"/>
      <c r="W369" s="126"/>
      <c r="X369" s="126"/>
      <c r="Y369" s="126"/>
      <c r="Z369" s="126"/>
      <c r="AA369" s="126"/>
      <c r="AB369" s="126"/>
      <c r="AC369" s="126"/>
      <c r="AD369" s="126"/>
      <c r="AE369" s="126"/>
      <c r="AF369" s="126"/>
      <c r="AG369" s="126"/>
      <c r="AH369" s="126"/>
      <c r="AI369" s="126"/>
      <c r="AJ369" s="126"/>
      <c r="AK369" s="126"/>
      <c r="AL369" s="126"/>
      <c r="AM369" s="126"/>
      <c r="AN369" s="126"/>
      <c r="AO369" s="126"/>
      <c r="AP369" s="126"/>
      <c r="AQ369" s="126"/>
      <c r="AR369" s="126"/>
      <c r="AS369" s="126"/>
      <c r="AT369" s="126"/>
      <c r="AU369" s="126"/>
      <c r="AV369" s="126"/>
      <c r="AW369" s="126"/>
      <c r="AX369" s="126"/>
    </row>
    <row r="370" spans="1:50" ht="22.5" outlineLevel="1" x14ac:dyDescent="0.2">
      <c r="A370" s="127">
        <v>340</v>
      </c>
      <c r="B370" s="131" t="s">
        <v>824</v>
      </c>
      <c r="C370" s="157" t="s">
        <v>825</v>
      </c>
      <c r="D370" s="133" t="s">
        <v>224</v>
      </c>
      <c r="E370" s="135">
        <v>28.635000000000002</v>
      </c>
      <c r="F370" s="137">
        <v>0</v>
      </c>
      <c r="G370" s="138">
        <f t="shared" si="54"/>
        <v>0</v>
      </c>
      <c r="H370" s="138">
        <v>6.7000000000000002E-4</v>
      </c>
      <c r="I370" s="138">
        <f t="shared" si="55"/>
        <v>1.9189999999999999E-2</v>
      </c>
      <c r="J370" s="138">
        <v>0</v>
      </c>
      <c r="K370" s="138">
        <f t="shared" si="56"/>
        <v>0</v>
      </c>
      <c r="L370" s="126"/>
      <c r="M370" s="126"/>
      <c r="N370" s="126"/>
      <c r="O370" s="126"/>
      <c r="P370" s="126"/>
      <c r="Q370" s="126"/>
      <c r="R370" s="126"/>
      <c r="S370" s="126"/>
      <c r="T370" s="126"/>
      <c r="U370" s="126" t="s">
        <v>138</v>
      </c>
      <c r="V370" s="126"/>
      <c r="W370" s="126"/>
      <c r="X370" s="126"/>
      <c r="Y370" s="126"/>
      <c r="Z370" s="126"/>
      <c r="AA370" s="126"/>
      <c r="AB370" s="126"/>
      <c r="AC370" s="126"/>
      <c r="AD370" s="126"/>
      <c r="AE370" s="126"/>
      <c r="AF370" s="126"/>
      <c r="AG370" s="126"/>
      <c r="AH370" s="126"/>
      <c r="AI370" s="126"/>
      <c r="AJ370" s="126"/>
      <c r="AK370" s="126"/>
      <c r="AL370" s="126"/>
      <c r="AM370" s="126"/>
      <c r="AN370" s="126"/>
      <c r="AO370" s="126"/>
      <c r="AP370" s="126"/>
      <c r="AQ370" s="126"/>
      <c r="AR370" s="126"/>
      <c r="AS370" s="126"/>
      <c r="AT370" s="126"/>
      <c r="AU370" s="126"/>
      <c r="AV370" s="126"/>
      <c r="AW370" s="126"/>
      <c r="AX370" s="126"/>
    </row>
    <row r="371" spans="1:50" outlineLevel="1" x14ac:dyDescent="0.2">
      <c r="A371" s="127">
        <v>341</v>
      </c>
      <c r="B371" s="131" t="s">
        <v>820</v>
      </c>
      <c r="C371" s="157" t="s">
        <v>826</v>
      </c>
      <c r="D371" s="133" t="s">
        <v>224</v>
      </c>
      <c r="E371" s="135">
        <v>28.635000000000002</v>
      </c>
      <c r="F371" s="137">
        <v>0</v>
      </c>
      <c r="G371" s="138">
        <f t="shared" si="54"/>
        <v>0</v>
      </c>
      <c r="H371" s="138">
        <v>0</v>
      </c>
      <c r="I371" s="138">
        <f t="shared" si="55"/>
        <v>0</v>
      </c>
      <c r="J371" s="138">
        <v>0</v>
      </c>
      <c r="K371" s="138">
        <f t="shared" si="56"/>
        <v>0</v>
      </c>
      <c r="L371" s="126"/>
      <c r="M371" s="126"/>
      <c r="N371" s="126"/>
      <c r="O371" s="126"/>
      <c r="P371" s="126"/>
      <c r="Q371" s="126"/>
      <c r="R371" s="126"/>
      <c r="S371" s="126"/>
      <c r="T371" s="126"/>
      <c r="U371" s="126" t="s">
        <v>138</v>
      </c>
      <c r="V371" s="126"/>
      <c r="W371" s="126"/>
      <c r="X371" s="126"/>
      <c r="Y371" s="126"/>
      <c r="Z371" s="126"/>
      <c r="AA371" s="126"/>
      <c r="AB371" s="126"/>
      <c r="AC371" s="126"/>
      <c r="AD371" s="126"/>
      <c r="AE371" s="126"/>
      <c r="AF371" s="126"/>
      <c r="AG371" s="126"/>
      <c r="AH371" s="126"/>
      <c r="AI371" s="126"/>
      <c r="AJ371" s="126"/>
      <c r="AK371" s="126"/>
      <c r="AL371" s="126"/>
      <c r="AM371" s="126"/>
      <c r="AN371" s="126"/>
      <c r="AO371" s="126"/>
      <c r="AP371" s="126"/>
      <c r="AQ371" s="126"/>
      <c r="AR371" s="126"/>
      <c r="AS371" s="126"/>
      <c r="AT371" s="126"/>
      <c r="AU371" s="126"/>
      <c r="AV371" s="126"/>
      <c r="AW371" s="126"/>
      <c r="AX371" s="126"/>
    </row>
    <row r="372" spans="1:50" ht="22.5" outlineLevel="1" x14ac:dyDescent="0.2">
      <c r="A372" s="127">
        <v>342</v>
      </c>
      <c r="B372" s="131" t="s">
        <v>827</v>
      </c>
      <c r="C372" s="157" t="s">
        <v>828</v>
      </c>
      <c r="D372" s="133" t="s">
        <v>147</v>
      </c>
      <c r="E372" s="135">
        <v>20.059999999999999</v>
      </c>
      <c r="F372" s="137">
        <v>0</v>
      </c>
      <c r="G372" s="138">
        <f t="shared" si="54"/>
        <v>0</v>
      </c>
      <c r="H372" s="138">
        <v>9.5200000000000007E-3</v>
      </c>
      <c r="I372" s="138">
        <f t="shared" si="55"/>
        <v>0.19097</v>
      </c>
      <c r="J372" s="138">
        <v>0</v>
      </c>
      <c r="K372" s="138">
        <f t="shared" si="56"/>
        <v>0</v>
      </c>
      <c r="L372" s="126"/>
      <c r="M372" s="126"/>
      <c r="N372" s="126"/>
      <c r="O372" s="126"/>
      <c r="P372" s="126"/>
      <c r="Q372" s="126"/>
      <c r="R372" s="126"/>
      <c r="S372" s="126"/>
      <c r="T372" s="126"/>
      <c r="U372" s="126" t="s">
        <v>138</v>
      </c>
      <c r="V372" s="126"/>
      <c r="W372" s="126"/>
      <c r="X372" s="126"/>
      <c r="Y372" s="126"/>
      <c r="Z372" s="126"/>
      <c r="AA372" s="126"/>
      <c r="AB372" s="126"/>
      <c r="AC372" s="126"/>
      <c r="AD372" s="126"/>
      <c r="AE372" s="126"/>
      <c r="AF372" s="126"/>
      <c r="AG372" s="126"/>
      <c r="AH372" s="126"/>
      <c r="AI372" s="126"/>
      <c r="AJ372" s="126"/>
      <c r="AK372" s="126"/>
      <c r="AL372" s="126"/>
      <c r="AM372" s="126"/>
      <c r="AN372" s="126"/>
      <c r="AO372" s="126"/>
      <c r="AP372" s="126"/>
      <c r="AQ372" s="126"/>
      <c r="AR372" s="126"/>
      <c r="AS372" s="126"/>
      <c r="AT372" s="126"/>
      <c r="AU372" s="126"/>
      <c r="AV372" s="126"/>
      <c r="AW372" s="126"/>
      <c r="AX372" s="126"/>
    </row>
    <row r="373" spans="1:50" outlineLevel="1" x14ac:dyDescent="0.2">
      <c r="A373" s="127">
        <v>343</v>
      </c>
      <c r="B373" s="131" t="s">
        <v>829</v>
      </c>
      <c r="C373" s="157" t="s">
        <v>830</v>
      </c>
      <c r="D373" s="133" t="s">
        <v>147</v>
      </c>
      <c r="E373" s="135">
        <v>33.957439999999998</v>
      </c>
      <c r="F373" s="137">
        <v>0</v>
      </c>
      <c r="G373" s="138">
        <f t="shared" si="54"/>
        <v>0</v>
      </c>
      <c r="H373" s="138">
        <v>1.7999999999999999E-2</v>
      </c>
      <c r="I373" s="138">
        <f t="shared" si="55"/>
        <v>0.61123000000000005</v>
      </c>
      <c r="J373" s="138">
        <v>0</v>
      </c>
      <c r="K373" s="138">
        <f t="shared" si="56"/>
        <v>0</v>
      </c>
      <c r="L373" s="126"/>
      <c r="M373" s="126"/>
      <c r="N373" s="126"/>
      <c r="O373" s="126"/>
      <c r="P373" s="126"/>
      <c r="Q373" s="126"/>
      <c r="R373" s="126"/>
      <c r="S373" s="126"/>
      <c r="T373" s="126"/>
      <c r="U373" s="126" t="s">
        <v>190</v>
      </c>
      <c r="V373" s="126"/>
      <c r="W373" s="126"/>
      <c r="X373" s="126"/>
      <c r="Y373" s="126"/>
      <c r="Z373" s="126"/>
      <c r="AA373" s="126"/>
      <c r="AB373" s="126"/>
      <c r="AC373" s="126"/>
      <c r="AD373" s="126"/>
      <c r="AE373" s="126"/>
      <c r="AF373" s="126"/>
      <c r="AG373" s="126"/>
      <c r="AH373" s="126"/>
      <c r="AI373" s="126"/>
      <c r="AJ373" s="126"/>
      <c r="AK373" s="126"/>
      <c r="AL373" s="126"/>
      <c r="AM373" s="126"/>
      <c r="AN373" s="126"/>
      <c r="AO373" s="126"/>
      <c r="AP373" s="126"/>
      <c r="AQ373" s="126"/>
      <c r="AR373" s="126"/>
      <c r="AS373" s="126"/>
      <c r="AT373" s="126"/>
      <c r="AU373" s="126"/>
      <c r="AV373" s="126"/>
      <c r="AW373" s="126"/>
      <c r="AX373" s="126"/>
    </row>
    <row r="374" spans="1:50" outlineLevel="1" x14ac:dyDescent="0.2">
      <c r="A374" s="127">
        <v>344</v>
      </c>
      <c r="B374" s="131" t="s">
        <v>831</v>
      </c>
      <c r="C374" s="157" t="s">
        <v>832</v>
      </c>
      <c r="D374" s="133" t="s">
        <v>147</v>
      </c>
      <c r="E374" s="135">
        <v>20.059999999999999</v>
      </c>
      <c r="F374" s="137">
        <v>0</v>
      </c>
      <c r="G374" s="138">
        <f t="shared" si="54"/>
        <v>0</v>
      </c>
      <c r="H374" s="138">
        <v>0</v>
      </c>
      <c r="I374" s="138">
        <f t="shared" si="55"/>
        <v>0</v>
      </c>
      <c r="J374" s="138">
        <v>0</v>
      </c>
      <c r="K374" s="138">
        <f t="shared" si="56"/>
        <v>0</v>
      </c>
      <c r="L374" s="126"/>
      <c r="M374" s="126"/>
      <c r="N374" s="126"/>
      <c r="O374" s="126"/>
      <c r="P374" s="126"/>
      <c r="Q374" s="126"/>
      <c r="R374" s="126"/>
      <c r="S374" s="126"/>
      <c r="T374" s="126"/>
      <c r="U374" s="126" t="s">
        <v>138</v>
      </c>
      <c r="V374" s="126"/>
      <c r="W374" s="126"/>
      <c r="X374" s="126"/>
      <c r="Y374" s="126"/>
      <c r="Z374" s="126"/>
      <c r="AA374" s="126"/>
      <c r="AB374" s="126"/>
      <c r="AC374" s="126"/>
      <c r="AD374" s="126"/>
      <c r="AE374" s="126"/>
      <c r="AF374" s="126"/>
      <c r="AG374" s="126"/>
      <c r="AH374" s="126"/>
      <c r="AI374" s="126"/>
      <c r="AJ374" s="126"/>
      <c r="AK374" s="126"/>
      <c r="AL374" s="126"/>
      <c r="AM374" s="126"/>
      <c r="AN374" s="126"/>
      <c r="AO374" s="126"/>
      <c r="AP374" s="126"/>
      <c r="AQ374" s="126"/>
      <c r="AR374" s="126"/>
      <c r="AS374" s="126"/>
      <c r="AT374" s="126"/>
      <c r="AU374" s="126"/>
      <c r="AV374" s="126"/>
      <c r="AW374" s="126"/>
      <c r="AX374" s="126"/>
    </row>
    <row r="375" spans="1:50" outlineLevel="1" x14ac:dyDescent="0.2">
      <c r="A375" s="127">
        <v>345</v>
      </c>
      <c r="B375" s="131" t="s">
        <v>833</v>
      </c>
      <c r="C375" s="157" t="s">
        <v>834</v>
      </c>
      <c r="D375" s="133" t="s">
        <v>224</v>
      </c>
      <c r="E375" s="135">
        <v>46.335000000000001</v>
      </c>
      <c r="F375" s="137">
        <v>0</v>
      </c>
      <c r="G375" s="138">
        <f t="shared" si="54"/>
        <v>0</v>
      </c>
      <c r="H375" s="138">
        <v>4.0000000000000003E-5</v>
      </c>
      <c r="I375" s="138">
        <f t="shared" si="55"/>
        <v>1.8500000000000001E-3</v>
      </c>
      <c r="J375" s="138">
        <v>0</v>
      </c>
      <c r="K375" s="138">
        <f t="shared" si="56"/>
        <v>0</v>
      </c>
      <c r="L375" s="126"/>
      <c r="M375" s="126"/>
      <c r="N375" s="126"/>
      <c r="O375" s="126"/>
      <c r="P375" s="126"/>
      <c r="Q375" s="126"/>
      <c r="R375" s="126"/>
      <c r="S375" s="126"/>
      <c r="T375" s="126"/>
      <c r="U375" s="126" t="s">
        <v>138</v>
      </c>
      <c r="V375" s="126"/>
      <c r="W375" s="126"/>
      <c r="X375" s="126"/>
      <c r="Y375" s="126"/>
      <c r="Z375" s="126"/>
      <c r="AA375" s="126"/>
      <c r="AB375" s="126"/>
      <c r="AC375" s="126"/>
      <c r="AD375" s="126"/>
      <c r="AE375" s="126"/>
      <c r="AF375" s="126"/>
      <c r="AG375" s="126"/>
      <c r="AH375" s="126"/>
      <c r="AI375" s="126"/>
      <c r="AJ375" s="126"/>
      <c r="AK375" s="126"/>
      <c r="AL375" s="126"/>
      <c r="AM375" s="126"/>
      <c r="AN375" s="126"/>
      <c r="AO375" s="126"/>
      <c r="AP375" s="126"/>
      <c r="AQ375" s="126"/>
      <c r="AR375" s="126"/>
      <c r="AS375" s="126"/>
      <c r="AT375" s="126"/>
      <c r="AU375" s="126"/>
      <c r="AV375" s="126"/>
      <c r="AW375" s="126"/>
      <c r="AX375" s="126"/>
    </row>
    <row r="376" spans="1:50" outlineLevel="1" x14ac:dyDescent="0.2">
      <c r="A376" s="127">
        <v>346</v>
      </c>
      <c r="B376" s="131" t="s">
        <v>835</v>
      </c>
      <c r="C376" s="157" t="s">
        <v>836</v>
      </c>
      <c r="D376" s="133" t="s">
        <v>171</v>
      </c>
      <c r="E376" s="135">
        <v>0.92249999999999999</v>
      </c>
      <c r="F376" s="137">
        <v>0</v>
      </c>
      <c r="G376" s="138">
        <f t="shared" si="54"/>
        <v>0</v>
      </c>
      <c r="H376" s="138">
        <v>0</v>
      </c>
      <c r="I376" s="138">
        <f t="shared" si="55"/>
        <v>0</v>
      </c>
      <c r="J376" s="138">
        <v>0</v>
      </c>
      <c r="K376" s="138">
        <f t="shared" si="56"/>
        <v>0</v>
      </c>
      <c r="L376" s="126"/>
      <c r="M376" s="126"/>
      <c r="N376" s="126"/>
      <c r="O376" s="126"/>
      <c r="P376" s="126"/>
      <c r="Q376" s="126"/>
      <c r="R376" s="126"/>
      <c r="S376" s="126"/>
      <c r="T376" s="126"/>
      <c r="U376" s="126" t="s">
        <v>138</v>
      </c>
      <c r="V376" s="126"/>
      <c r="W376" s="126"/>
      <c r="X376" s="126"/>
      <c r="Y376" s="126"/>
      <c r="Z376" s="126"/>
      <c r="AA376" s="126"/>
      <c r="AB376" s="126"/>
      <c r="AC376" s="126"/>
      <c r="AD376" s="126"/>
      <c r="AE376" s="126"/>
      <c r="AF376" s="126"/>
      <c r="AG376" s="126"/>
      <c r="AH376" s="126"/>
      <c r="AI376" s="126"/>
      <c r="AJ376" s="126"/>
      <c r="AK376" s="126"/>
      <c r="AL376" s="126"/>
      <c r="AM376" s="126"/>
      <c r="AN376" s="126"/>
      <c r="AO376" s="126"/>
      <c r="AP376" s="126"/>
      <c r="AQ376" s="126"/>
      <c r="AR376" s="126"/>
      <c r="AS376" s="126"/>
      <c r="AT376" s="126"/>
      <c r="AU376" s="126"/>
      <c r="AV376" s="126"/>
      <c r="AW376" s="126"/>
      <c r="AX376" s="126"/>
    </row>
    <row r="377" spans="1:50" x14ac:dyDescent="0.2">
      <c r="A377" s="128" t="s">
        <v>133</v>
      </c>
      <c r="B377" s="132" t="s">
        <v>103</v>
      </c>
      <c r="C377" s="158" t="s">
        <v>104</v>
      </c>
      <c r="D377" s="134"/>
      <c r="E377" s="136"/>
      <c r="F377" s="139"/>
      <c r="G377" s="139">
        <f>SUM(G378:G384)</f>
        <v>0</v>
      </c>
      <c r="H377" s="139"/>
      <c r="I377" s="139">
        <f>SUM(I378:I384)</f>
        <v>0.38219000000000003</v>
      </c>
      <c r="J377" s="139"/>
      <c r="K377" s="139">
        <f>SUM(K378:K384)</f>
        <v>0</v>
      </c>
      <c r="U377" t="s">
        <v>134</v>
      </c>
    </row>
    <row r="378" spans="1:50" outlineLevel="1" x14ac:dyDescent="0.2">
      <c r="A378" s="127">
        <v>347</v>
      </c>
      <c r="B378" s="131" t="s">
        <v>837</v>
      </c>
      <c r="C378" s="157" t="s">
        <v>838</v>
      </c>
      <c r="D378" s="133" t="s">
        <v>224</v>
      </c>
      <c r="E378" s="135">
        <v>45.72</v>
      </c>
      <c r="F378" s="137">
        <v>0</v>
      </c>
      <c r="G378" s="138">
        <f t="shared" ref="G378:G384" si="57">ROUND(E378*F378,2)</f>
        <v>0</v>
      </c>
      <c r="H378" s="138">
        <v>7.2999999999999996E-4</v>
      </c>
      <c r="I378" s="138">
        <f t="shared" ref="I378:I384" si="58">ROUND(E378*H378,5)</f>
        <v>3.338E-2</v>
      </c>
      <c r="J378" s="138">
        <v>0</v>
      </c>
      <c r="K378" s="138">
        <f t="shared" ref="K378:K384" si="59">ROUND(E378*J378,5)</f>
        <v>0</v>
      </c>
      <c r="L378" s="126"/>
      <c r="M378" s="126"/>
      <c r="N378" s="126"/>
      <c r="O378" s="126"/>
      <c r="P378" s="126"/>
      <c r="Q378" s="126"/>
      <c r="R378" s="126"/>
      <c r="S378" s="126"/>
      <c r="T378" s="126"/>
      <c r="U378" s="126" t="s">
        <v>138</v>
      </c>
      <c r="V378" s="126"/>
      <c r="W378" s="126"/>
      <c r="X378" s="126"/>
      <c r="Y378" s="126"/>
      <c r="Z378" s="126"/>
      <c r="AA378" s="126"/>
      <c r="AB378" s="126"/>
      <c r="AC378" s="126"/>
      <c r="AD378" s="126"/>
      <c r="AE378" s="126"/>
      <c r="AF378" s="126"/>
      <c r="AG378" s="126"/>
      <c r="AH378" s="126"/>
      <c r="AI378" s="126"/>
      <c r="AJ378" s="126"/>
      <c r="AK378" s="126"/>
      <c r="AL378" s="126"/>
      <c r="AM378" s="126"/>
      <c r="AN378" s="126"/>
      <c r="AO378" s="126"/>
      <c r="AP378" s="126"/>
      <c r="AQ378" s="126"/>
      <c r="AR378" s="126"/>
      <c r="AS378" s="126"/>
      <c r="AT378" s="126"/>
      <c r="AU378" s="126"/>
      <c r="AV378" s="126"/>
      <c r="AW378" s="126"/>
      <c r="AX378" s="126"/>
    </row>
    <row r="379" spans="1:50" outlineLevel="1" x14ac:dyDescent="0.2">
      <c r="A379" s="127">
        <v>348</v>
      </c>
      <c r="B379" s="131" t="s">
        <v>839</v>
      </c>
      <c r="C379" s="157" t="s">
        <v>840</v>
      </c>
      <c r="D379" s="133" t="s">
        <v>147</v>
      </c>
      <c r="E379" s="135">
        <v>45.17</v>
      </c>
      <c r="F379" s="137">
        <v>0</v>
      </c>
      <c r="G379" s="138">
        <f t="shared" si="57"/>
        <v>0</v>
      </c>
      <c r="H379" s="138">
        <v>0</v>
      </c>
      <c r="I379" s="138">
        <f t="shared" si="58"/>
        <v>0</v>
      </c>
      <c r="J379" s="138">
        <v>0</v>
      </c>
      <c r="K379" s="138">
        <f t="shared" si="59"/>
        <v>0</v>
      </c>
      <c r="L379" s="126"/>
      <c r="M379" s="126"/>
      <c r="N379" s="126"/>
      <c r="O379" s="126"/>
      <c r="P379" s="126"/>
      <c r="Q379" s="126"/>
      <c r="R379" s="126"/>
      <c r="S379" s="126"/>
      <c r="T379" s="126"/>
      <c r="U379" s="126" t="s">
        <v>138</v>
      </c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  <c r="AF379" s="126"/>
      <c r="AG379" s="126"/>
      <c r="AH379" s="126"/>
      <c r="AI379" s="126"/>
      <c r="AJ379" s="126"/>
      <c r="AK379" s="126"/>
      <c r="AL379" s="126"/>
      <c r="AM379" s="126"/>
      <c r="AN379" s="126"/>
      <c r="AO379" s="126"/>
      <c r="AP379" s="126"/>
      <c r="AQ379" s="126"/>
      <c r="AR379" s="126"/>
      <c r="AS379" s="126"/>
      <c r="AT379" s="126"/>
      <c r="AU379" s="126"/>
      <c r="AV379" s="126"/>
      <c r="AW379" s="126"/>
      <c r="AX379" s="126"/>
    </row>
    <row r="380" spans="1:50" ht="22.5" outlineLevel="1" x14ac:dyDescent="0.2">
      <c r="A380" s="127">
        <v>349</v>
      </c>
      <c r="B380" s="131" t="s">
        <v>841</v>
      </c>
      <c r="C380" s="157" t="s">
        <v>842</v>
      </c>
      <c r="D380" s="133" t="s">
        <v>147</v>
      </c>
      <c r="E380" s="135">
        <v>49.686999999999998</v>
      </c>
      <c r="F380" s="137">
        <v>0</v>
      </c>
      <c r="G380" s="138">
        <f t="shared" si="57"/>
        <v>0</v>
      </c>
      <c r="H380" s="138">
        <v>7.0000000000000001E-3</v>
      </c>
      <c r="I380" s="138">
        <f t="shared" si="58"/>
        <v>0.34781000000000001</v>
      </c>
      <c r="J380" s="138">
        <v>0</v>
      </c>
      <c r="K380" s="138">
        <f t="shared" si="59"/>
        <v>0</v>
      </c>
      <c r="L380" s="126"/>
      <c r="M380" s="126"/>
      <c r="N380" s="126"/>
      <c r="O380" s="126"/>
      <c r="P380" s="126"/>
      <c r="Q380" s="126"/>
      <c r="R380" s="126"/>
      <c r="S380" s="126"/>
      <c r="T380" s="126"/>
      <c r="U380" s="126" t="s">
        <v>190</v>
      </c>
      <c r="V380" s="126"/>
      <c r="W380" s="126"/>
      <c r="X380" s="126"/>
      <c r="Y380" s="126"/>
      <c r="Z380" s="126"/>
      <c r="AA380" s="126"/>
      <c r="AB380" s="126"/>
      <c r="AC380" s="126"/>
      <c r="AD380" s="126"/>
      <c r="AE380" s="126"/>
      <c r="AF380" s="126"/>
      <c r="AG380" s="126"/>
      <c r="AH380" s="126"/>
      <c r="AI380" s="126"/>
      <c r="AJ380" s="126"/>
      <c r="AK380" s="126"/>
      <c r="AL380" s="126"/>
      <c r="AM380" s="126"/>
      <c r="AN380" s="126"/>
      <c r="AO380" s="126"/>
      <c r="AP380" s="126"/>
      <c r="AQ380" s="126"/>
      <c r="AR380" s="126"/>
      <c r="AS380" s="126"/>
      <c r="AT380" s="126"/>
      <c r="AU380" s="126"/>
      <c r="AV380" s="126"/>
      <c r="AW380" s="126"/>
      <c r="AX380" s="126"/>
    </row>
    <row r="381" spans="1:50" outlineLevel="1" x14ac:dyDescent="0.2">
      <c r="A381" s="127">
        <v>350</v>
      </c>
      <c r="B381" s="131" t="s">
        <v>843</v>
      </c>
      <c r="C381" s="157" t="s">
        <v>844</v>
      </c>
      <c r="D381" s="133" t="s">
        <v>147</v>
      </c>
      <c r="E381" s="135">
        <v>45.17</v>
      </c>
      <c r="F381" s="137">
        <v>0</v>
      </c>
      <c r="G381" s="138">
        <f t="shared" si="57"/>
        <v>0</v>
      </c>
      <c r="H381" s="138">
        <v>0</v>
      </c>
      <c r="I381" s="138">
        <f t="shared" si="58"/>
        <v>0</v>
      </c>
      <c r="J381" s="138">
        <v>0</v>
      </c>
      <c r="K381" s="138">
        <f t="shared" si="59"/>
        <v>0</v>
      </c>
      <c r="L381" s="126"/>
      <c r="M381" s="126"/>
      <c r="N381" s="126"/>
      <c r="O381" s="126"/>
      <c r="P381" s="126"/>
      <c r="Q381" s="126"/>
      <c r="R381" s="126"/>
      <c r="S381" s="126"/>
      <c r="T381" s="126"/>
      <c r="U381" s="126" t="s">
        <v>138</v>
      </c>
      <c r="V381" s="126"/>
      <c r="W381" s="126"/>
      <c r="X381" s="126"/>
      <c r="Y381" s="126"/>
      <c r="Z381" s="126"/>
      <c r="AA381" s="126"/>
      <c r="AB381" s="126"/>
      <c r="AC381" s="126"/>
      <c r="AD381" s="126"/>
      <c r="AE381" s="126"/>
      <c r="AF381" s="126"/>
      <c r="AG381" s="126"/>
      <c r="AH381" s="126"/>
      <c r="AI381" s="126"/>
      <c r="AJ381" s="126"/>
      <c r="AK381" s="126"/>
      <c r="AL381" s="126"/>
      <c r="AM381" s="126"/>
      <c r="AN381" s="126"/>
      <c r="AO381" s="126"/>
      <c r="AP381" s="126"/>
      <c r="AQ381" s="126"/>
      <c r="AR381" s="126"/>
      <c r="AS381" s="126"/>
      <c r="AT381" s="126"/>
      <c r="AU381" s="126"/>
      <c r="AV381" s="126"/>
      <c r="AW381" s="126"/>
      <c r="AX381" s="126"/>
    </row>
    <row r="382" spans="1:50" outlineLevel="1" x14ac:dyDescent="0.2">
      <c r="A382" s="127">
        <v>351</v>
      </c>
      <c r="B382" s="131" t="s">
        <v>845</v>
      </c>
      <c r="C382" s="157" t="s">
        <v>846</v>
      </c>
      <c r="D382" s="133" t="s">
        <v>147</v>
      </c>
      <c r="E382" s="135">
        <v>45.17</v>
      </c>
      <c r="F382" s="137">
        <v>0</v>
      </c>
      <c r="G382" s="138">
        <f t="shared" si="57"/>
        <v>0</v>
      </c>
      <c r="H382" s="138">
        <v>1.0000000000000001E-5</v>
      </c>
      <c r="I382" s="138">
        <f t="shared" si="58"/>
        <v>4.4999999999999999E-4</v>
      </c>
      <c r="J382" s="138">
        <v>0</v>
      </c>
      <c r="K382" s="138">
        <f t="shared" si="59"/>
        <v>0</v>
      </c>
      <c r="L382" s="126"/>
      <c r="M382" s="126"/>
      <c r="N382" s="126"/>
      <c r="O382" s="126"/>
      <c r="P382" s="126"/>
      <c r="Q382" s="126"/>
      <c r="R382" s="126"/>
      <c r="S382" s="126"/>
      <c r="T382" s="126"/>
      <c r="U382" s="126" t="s">
        <v>138</v>
      </c>
      <c r="V382" s="126"/>
      <c r="W382" s="126"/>
      <c r="X382" s="126"/>
      <c r="Y382" s="126"/>
      <c r="Z382" s="126"/>
      <c r="AA382" s="126"/>
      <c r="AB382" s="126"/>
      <c r="AC382" s="126"/>
      <c r="AD382" s="126"/>
      <c r="AE382" s="126"/>
      <c r="AF382" s="126"/>
      <c r="AG382" s="126"/>
      <c r="AH382" s="126"/>
      <c r="AI382" s="126"/>
      <c r="AJ382" s="126"/>
      <c r="AK382" s="126"/>
      <c r="AL382" s="126"/>
      <c r="AM382" s="126"/>
      <c r="AN382" s="126"/>
      <c r="AO382" s="126"/>
      <c r="AP382" s="126"/>
      <c r="AQ382" s="126"/>
      <c r="AR382" s="126"/>
      <c r="AS382" s="126"/>
      <c r="AT382" s="126"/>
      <c r="AU382" s="126"/>
      <c r="AV382" s="126"/>
      <c r="AW382" s="126"/>
      <c r="AX382" s="126"/>
    </row>
    <row r="383" spans="1:50" outlineLevel="1" x14ac:dyDescent="0.2">
      <c r="A383" s="127">
        <v>352</v>
      </c>
      <c r="B383" s="131" t="s">
        <v>847</v>
      </c>
      <c r="C383" s="157" t="s">
        <v>848</v>
      </c>
      <c r="D383" s="133" t="s">
        <v>224</v>
      </c>
      <c r="E383" s="135">
        <v>3.9</v>
      </c>
      <c r="F383" s="137">
        <v>0</v>
      </c>
      <c r="G383" s="138">
        <f t="shared" si="57"/>
        <v>0</v>
      </c>
      <c r="H383" s="138">
        <v>1.3999999999999999E-4</v>
      </c>
      <c r="I383" s="138">
        <f t="shared" si="58"/>
        <v>5.5000000000000003E-4</v>
      </c>
      <c r="J383" s="138">
        <v>0</v>
      </c>
      <c r="K383" s="138">
        <f t="shared" si="59"/>
        <v>0</v>
      </c>
      <c r="L383" s="126"/>
      <c r="M383" s="126"/>
      <c r="N383" s="126"/>
      <c r="O383" s="126"/>
      <c r="P383" s="126"/>
      <c r="Q383" s="126"/>
      <c r="R383" s="126"/>
      <c r="S383" s="126"/>
      <c r="T383" s="126"/>
      <c r="U383" s="126" t="s">
        <v>138</v>
      </c>
      <c r="V383" s="126"/>
      <c r="W383" s="126"/>
      <c r="X383" s="126"/>
      <c r="Y383" s="126"/>
      <c r="Z383" s="126"/>
      <c r="AA383" s="126"/>
      <c r="AB383" s="126"/>
      <c r="AC383" s="126"/>
      <c r="AD383" s="126"/>
      <c r="AE383" s="126"/>
      <c r="AF383" s="126"/>
      <c r="AG383" s="126"/>
      <c r="AH383" s="126"/>
      <c r="AI383" s="126"/>
      <c r="AJ383" s="126"/>
      <c r="AK383" s="126"/>
      <c r="AL383" s="126"/>
      <c r="AM383" s="126"/>
      <c r="AN383" s="126"/>
      <c r="AO383" s="126"/>
      <c r="AP383" s="126"/>
      <c r="AQ383" s="126"/>
      <c r="AR383" s="126"/>
      <c r="AS383" s="126"/>
      <c r="AT383" s="126"/>
      <c r="AU383" s="126"/>
      <c r="AV383" s="126"/>
      <c r="AW383" s="126"/>
      <c r="AX383" s="126"/>
    </row>
    <row r="384" spans="1:50" outlineLevel="1" x14ac:dyDescent="0.2">
      <c r="A384" s="127">
        <v>353</v>
      </c>
      <c r="B384" s="131" t="s">
        <v>849</v>
      </c>
      <c r="C384" s="157" t="s">
        <v>850</v>
      </c>
      <c r="D384" s="133" t="s">
        <v>171</v>
      </c>
      <c r="E384" s="135">
        <v>0.38200000000000001</v>
      </c>
      <c r="F384" s="137">
        <v>0</v>
      </c>
      <c r="G384" s="138">
        <f t="shared" si="57"/>
        <v>0</v>
      </c>
      <c r="H384" s="138">
        <v>0</v>
      </c>
      <c r="I384" s="138">
        <f t="shared" si="58"/>
        <v>0</v>
      </c>
      <c r="J384" s="138">
        <v>0</v>
      </c>
      <c r="K384" s="138">
        <f t="shared" si="59"/>
        <v>0</v>
      </c>
      <c r="L384" s="126"/>
      <c r="M384" s="126"/>
      <c r="N384" s="126"/>
      <c r="O384" s="126"/>
      <c r="P384" s="126"/>
      <c r="Q384" s="126"/>
      <c r="R384" s="126"/>
      <c r="S384" s="126"/>
      <c r="T384" s="126"/>
      <c r="U384" s="126" t="s">
        <v>138</v>
      </c>
      <c r="V384" s="126"/>
      <c r="W384" s="126"/>
      <c r="X384" s="126"/>
      <c r="Y384" s="126"/>
      <c r="Z384" s="126"/>
      <c r="AA384" s="126"/>
      <c r="AB384" s="126"/>
      <c r="AC384" s="126"/>
      <c r="AD384" s="126"/>
      <c r="AE384" s="126"/>
      <c r="AF384" s="126"/>
      <c r="AG384" s="126"/>
      <c r="AH384" s="126"/>
      <c r="AI384" s="126"/>
      <c r="AJ384" s="126"/>
      <c r="AK384" s="126"/>
      <c r="AL384" s="126"/>
      <c r="AM384" s="126"/>
      <c r="AN384" s="126"/>
      <c r="AO384" s="126"/>
      <c r="AP384" s="126"/>
      <c r="AQ384" s="126"/>
      <c r="AR384" s="126"/>
      <c r="AS384" s="126"/>
      <c r="AT384" s="126"/>
      <c r="AU384" s="126"/>
      <c r="AV384" s="126"/>
      <c r="AW384" s="126"/>
      <c r="AX384" s="126"/>
    </row>
    <row r="385" spans="1:50" x14ac:dyDescent="0.2">
      <c r="A385" s="128" t="s">
        <v>133</v>
      </c>
      <c r="B385" s="132" t="s">
        <v>105</v>
      </c>
      <c r="C385" s="158" t="s">
        <v>106</v>
      </c>
      <c r="D385" s="134"/>
      <c r="E385" s="136"/>
      <c r="F385" s="139"/>
      <c r="G385" s="139">
        <f>SUM(G386:G388)</f>
        <v>0</v>
      </c>
      <c r="H385" s="139"/>
      <c r="I385" s="139">
        <f>SUM(I386:I388)</f>
        <v>4.6699999999999997E-3</v>
      </c>
      <c r="J385" s="139"/>
      <c r="K385" s="139">
        <f>SUM(K386:K388)</f>
        <v>0</v>
      </c>
      <c r="U385" t="s">
        <v>134</v>
      </c>
    </row>
    <row r="386" spans="1:50" outlineLevel="1" x14ac:dyDescent="0.2">
      <c r="A386" s="127">
        <v>354</v>
      </c>
      <c r="B386" s="131" t="s">
        <v>851</v>
      </c>
      <c r="C386" s="157" t="s">
        <v>852</v>
      </c>
      <c r="D386" s="133" t="s">
        <v>147</v>
      </c>
      <c r="E386" s="135">
        <v>0.82500000000000007</v>
      </c>
      <c r="F386" s="137">
        <v>0</v>
      </c>
      <c r="G386" s="138">
        <f>ROUND(E386*F386,2)</f>
        <v>0</v>
      </c>
      <c r="H386" s="138">
        <v>4.0000000000000001E-3</v>
      </c>
      <c r="I386" s="138">
        <f>ROUND(E386*H386,5)</f>
        <v>3.3E-3</v>
      </c>
      <c r="J386" s="138">
        <v>0</v>
      </c>
      <c r="K386" s="138">
        <f>ROUND(E386*J386,5)</f>
        <v>0</v>
      </c>
      <c r="L386" s="126"/>
      <c r="M386" s="126"/>
      <c r="N386" s="126"/>
      <c r="O386" s="126"/>
      <c r="P386" s="126"/>
      <c r="Q386" s="126"/>
      <c r="R386" s="126"/>
      <c r="S386" s="126"/>
      <c r="T386" s="126"/>
      <c r="U386" s="126" t="s">
        <v>138</v>
      </c>
      <c r="V386" s="126"/>
      <c r="W386" s="126"/>
      <c r="X386" s="126"/>
      <c r="Y386" s="126"/>
      <c r="Z386" s="126"/>
      <c r="AA386" s="126"/>
      <c r="AB386" s="126"/>
      <c r="AC386" s="126"/>
      <c r="AD386" s="126"/>
      <c r="AE386" s="126"/>
      <c r="AF386" s="126"/>
      <c r="AG386" s="126"/>
      <c r="AH386" s="126"/>
      <c r="AI386" s="126"/>
      <c r="AJ386" s="126"/>
      <c r="AK386" s="126"/>
      <c r="AL386" s="126"/>
      <c r="AM386" s="126"/>
      <c r="AN386" s="126"/>
      <c r="AO386" s="126"/>
      <c r="AP386" s="126"/>
      <c r="AQ386" s="126"/>
      <c r="AR386" s="126"/>
      <c r="AS386" s="126"/>
      <c r="AT386" s="126"/>
      <c r="AU386" s="126"/>
      <c r="AV386" s="126"/>
      <c r="AW386" s="126"/>
      <c r="AX386" s="126"/>
    </row>
    <row r="387" spans="1:50" outlineLevel="1" x14ac:dyDescent="0.2">
      <c r="A387" s="127">
        <v>355</v>
      </c>
      <c r="B387" s="131" t="s">
        <v>853</v>
      </c>
      <c r="C387" s="157" t="s">
        <v>854</v>
      </c>
      <c r="D387" s="133" t="s">
        <v>855</v>
      </c>
      <c r="E387" s="135">
        <v>3.7</v>
      </c>
      <c r="F387" s="137">
        <v>0</v>
      </c>
      <c r="G387" s="138">
        <f>ROUND(E387*F387,2)</f>
        <v>0</v>
      </c>
      <c r="H387" s="138">
        <v>3.6999999999999999E-4</v>
      </c>
      <c r="I387" s="138">
        <f>ROUND(E387*H387,5)</f>
        <v>1.3699999999999999E-3</v>
      </c>
      <c r="J387" s="138">
        <v>0</v>
      </c>
      <c r="K387" s="138">
        <f>ROUND(E387*J387,5)</f>
        <v>0</v>
      </c>
      <c r="L387" s="126"/>
      <c r="M387" s="126"/>
      <c r="N387" s="126"/>
      <c r="O387" s="126"/>
      <c r="P387" s="126"/>
      <c r="Q387" s="126"/>
      <c r="R387" s="126"/>
      <c r="S387" s="126"/>
      <c r="T387" s="126"/>
      <c r="U387" s="126" t="s">
        <v>138</v>
      </c>
      <c r="V387" s="126"/>
      <c r="W387" s="126"/>
      <c r="X387" s="126"/>
      <c r="Y387" s="126"/>
      <c r="Z387" s="126"/>
      <c r="AA387" s="126"/>
      <c r="AB387" s="126"/>
      <c r="AC387" s="126"/>
      <c r="AD387" s="126"/>
      <c r="AE387" s="126"/>
      <c r="AF387" s="126"/>
      <c r="AG387" s="126"/>
      <c r="AH387" s="126"/>
      <c r="AI387" s="126"/>
      <c r="AJ387" s="126"/>
      <c r="AK387" s="126"/>
      <c r="AL387" s="126"/>
      <c r="AM387" s="126"/>
      <c r="AN387" s="126"/>
      <c r="AO387" s="126"/>
      <c r="AP387" s="126"/>
      <c r="AQ387" s="126"/>
      <c r="AR387" s="126"/>
      <c r="AS387" s="126"/>
      <c r="AT387" s="126"/>
      <c r="AU387" s="126"/>
      <c r="AV387" s="126"/>
      <c r="AW387" s="126"/>
      <c r="AX387" s="126"/>
    </row>
    <row r="388" spans="1:50" outlineLevel="1" x14ac:dyDescent="0.2">
      <c r="A388" s="127">
        <v>356</v>
      </c>
      <c r="B388" s="131" t="s">
        <v>856</v>
      </c>
      <c r="C388" s="157" t="s">
        <v>857</v>
      </c>
      <c r="D388" s="133" t="s">
        <v>171</v>
      </c>
      <c r="E388" s="135">
        <v>4.6699999999999997E-3</v>
      </c>
      <c r="F388" s="137">
        <v>0</v>
      </c>
      <c r="G388" s="138">
        <f>ROUND(E388*F388,2)</f>
        <v>0</v>
      </c>
      <c r="H388" s="138">
        <v>0</v>
      </c>
      <c r="I388" s="138">
        <f>ROUND(E388*H388,5)</f>
        <v>0</v>
      </c>
      <c r="J388" s="138">
        <v>0</v>
      </c>
      <c r="K388" s="138">
        <f>ROUND(E388*J388,5)</f>
        <v>0</v>
      </c>
      <c r="L388" s="126"/>
      <c r="M388" s="126"/>
      <c r="N388" s="126"/>
      <c r="O388" s="126"/>
      <c r="P388" s="126"/>
      <c r="Q388" s="126"/>
      <c r="R388" s="126"/>
      <c r="S388" s="126"/>
      <c r="T388" s="126"/>
      <c r="U388" s="126" t="s">
        <v>138</v>
      </c>
      <c r="V388" s="126"/>
      <c r="W388" s="126"/>
      <c r="X388" s="126"/>
      <c r="Y388" s="126"/>
      <c r="Z388" s="126"/>
      <c r="AA388" s="126"/>
      <c r="AB388" s="126"/>
      <c r="AC388" s="126"/>
      <c r="AD388" s="126"/>
      <c r="AE388" s="126"/>
      <c r="AF388" s="126"/>
      <c r="AG388" s="126"/>
      <c r="AH388" s="126"/>
      <c r="AI388" s="126"/>
      <c r="AJ388" s="126"/>
      <c r="AK388" s="126"/>
      <c r="AL388" s="126"/>
      <c r="AM388" s="126"/>
      <c r="AN388" s="126"/>
      <c r="AO388" s="126"/>
      <c r="AP388" s="126"/>
      <c r="AQ388" s="126"/>
      <c r="AR388" s="126"/>
      <c r="AS388" s="126"/>
      <c r="AT388" s="126"/>
      <c r="AU388" s="126"/>
      <c r="AV388" s="126"/>
      <c r="AW388" s="126"/>
      <c r="AX388" s="126"/>
    </row>
    <row r="389" spans="1:50" x14ac:dyDescent="0.2">
      <c r="A389" s="128" t="s">
        <v>133</v>
      </c>
      <c r="B389" s="132" t="s">
        <v>107</v>
      </c>
      <c r="C389" s="158" t="s">
        <v>108</v>
      </c>
      <c r="D389" s="134"/>
      <c r="E389" s="136"/>
      <c r="F389" s="139"/>
      <c r="G389" s="139">
        <f>SUM(G390:G395)</f>
        <v>0</v>
      </c>
      <c r="H389" s="139"/>
      <c r="I389" s="139">
        <f>SUM(I390:I395)</f>
        <v>0.77926000000000006</v>
      </c>
      <c r="J389" s="139"/>
      <c r="K389" s="139">
        <f>SUM(K390:K395)</f>
        <v>0</v>
      </c>
      <c r="U389" t="s">
        <v>134</v>
      </c>
    </row>
    <row r="390" spans="1:50" outlineLevel="1" x14ac:dyDescent="0.2">
      <c r="A390" s="127">
        <v>357</v>
      </c>
      <c r="B390" s="131" t="s">
        <v>858</v>
      </c>
      <c r="C390" s="157" t="s">
        <v>859</v>
      </c>
      <c r="D390" s="133" t="s">
        <v>147</v>
      </c>
      <c r="E390" s="135">
        <v>44.134599999999999</v>
      </c>
      <c r="F390" s="137">
        <v>0</v>
      </c>
      <c r="G390" s="138">
        <f t="shared" ref="G390:G395" si="60">ROUND(E390*F390,2)</f>
        <v>0</v>
      </c>
      <c r="H390" s="138">
        <v>2.1000000000000001E-4</v>
      </c>
      <c r="I390" s="138">
        <f t="shared" ref="I390:I395" si="61">ROUND(E390*H390,5)</f>
        <v>9.2700000000000005E-3</v>
      </c>
      <c r="J390" s="138">
        <v>0</v>
      </c>
      <c r="K390" s="138">
        <f t="shared" ref="K390:K395" si="62">ROUND(E390*J390,5)</f>
        <v>0</v>
      </c>
      <c r="L390" s="126"/>
      <c r="M390" s="126"/>
      <c r="N390" s="126"/>
      <c r="O390" s="126"/>
      <c r="P390" s="126"/>
      <c r="Q390" s="126"/>
      <c r="R390" s="126"/>
      <c r="S390" s="126"/>
      <c r="T390" s="126"/>
      <c r="U390" s="126" t="s">
        <v>138</v>
      </c>
      <c r="V390" s="126"/>
      <c r="W390" s="126"/>
      <c r="X390" s="126"/>
      <c r="Y390" s="126"/>
      <c r="Z390" s="126"/>
      <c r="AA390" s="126"/>
      <c r="AB390" s="126"/>
      <c r="AC390" s="126"/>
      <c r="AD390" s="126"/>
      <c r="AE390" s="126"/>
      <c r="AF390" s="126"/>
      <c r="AG390" s="126"/>
      <c r="AH390" s="126"/>
      <c r="AI390" s="126"/>
      <c r="AJ390" s="126"/>
      <c r="AK390" s="126"/>
      <c r="AL390" s="126"/>
      <c r="AM390" s="126"/>
      <c r="AN390" s="126"/>
      <c r="AO390" s="126"/>
      <c r="AP390" s="126"/>
      <c r="AQ390" s="126"/>
      <c r="AR390" s="126"/>
      <c r="AS390" s="126"/>
      <c r="AT390" s="126"/>
      <c r="AU390" s="126"/>
      <c r="AV390" s="126"/>
      <c r="AW390" s="126"/>
      <c r="AX390" s="126"/>
    </row>
    <row r="391" spans="1:50" ht="33.75" outlineLevel="1" x14ac:dyDescent="0.2">
      <c r="A391" s="127">
        <v>358</v>
      </c>
      <c r="B391" s="131" t="s">
        <v>860</v>
      </c>
      <c r="C391" s="157" t="s">
        <v>861</v>
      </c>
      <c r="D391" s="133" t="s">
        <v>147</v>
      </c>
      <c r="E391" s="135">
        <v>44.134599999999999</v>
      </c>
      <c r="F391" s="137">
        <v>0</v>
      </c>
      <c r="G391" s="138">
        <f t="shared" si="60"/>
        <v>0</v>
      </c>
      <c r="H391" s="138">
        <v>3.98E-3</v>
      </c>
      <c r="I391" s="138">
        <f t="shared" si="61"/>
        <v>0.17566000000000001</v>
      </c>
      <c r="J391" s="138">
        <v>0</v>
      </c>
      <c r="K391" s="138">
        <f t="shared" si="62"/>
        <v>0</v>
      </c>
      <c r="L391" s="126"/>
      <c r="M391" s="126"/>
      <c r="N391" s="126"/>
      <c r="O391" s="126"/>
      <c r="P391" s="126"/>
      <c r="Q391" s="126"/>
      <c r="R391" s="126"/>
      <c r="S391" s="126"/>
      <c r="T391" s="126"/>
      <c r="U391" s="126" t="s">
        <v>138</v>
      </c>
      <c r="V391" s="126"/>
      <c r="W391" s="126"/>
      <c r="X391" s="126"/>
      <c r="Y391" s="126"/>
      <c r="Z391" s="126"/>
      <c r="AA391" s="126"/>
      <c r="AB391" s="126"/>
      <c r="AC391" s="126"/>
      <c r="AD391" s="126"/>
      <c r="AE391" s="126"/>
      <c r="AF391" s="126"/>
      <c r="AG391" s="126"/>
      <c r="AH391" s="126"/>
      <c r="AI391" s="126"/>
      <c r="AJ391" s="126"/>
      <c r="AK391" s="126"/>
      <c r="AL391" s="126"/>
      <c r="AM391" s="126"/>
      <c r="AN391" s="126"/>
      <c r="AO391" s="126"/>
      <c r="AP391" s="126"/>
      <c r="AQ391" s="126"/>
      <c r="AR391" s="126"/>
      <c r="AS391" s="126"/>
      <c r="AT391" s="126"/>
      <c r="AU391" s="126"/>
      <c r="AV391" s="126"/>
      <c r="AW391" s="126"/>
      <c r="AX391" s="126"/>
    </row>
    <row r="392" spans="1:50" outlineLevel="1" x14ac:dyDescent="0.2">
      <c r="A392" s="127">
        <v>359</v>
      </c>
      <c r="B392" s="131" t="s">
        <v>862</v>
      </c>
      <c r="C392" s="157" t="s">
        <v>863</v>
      </c>
      <c r="D392" s="133" t="s">
        <v>147</v>
      </c>
      <c r="E392" s="135">
        <v>48.54806</v>
      </c>
      <c r="F392" s="137">
        <v>0</v>
      </c>
      <c r="G392" s="138">
        <f t="shared" si="60"/>
        <v>0</v>
      </c>
      <c r="H392" s="138">
        <v>1.2200000000000001E-2</v>
      </c>
      <c r="I392" s="138">
        <f t="shared" si="61"/>
        <v>0.59228999999999998</v>
      </c>
      <c r="J392" s="138">
        <v>0</v>
      </c>
      <c r="K392" s="138">
        <f t="shared" si="62"/>
        <v>0</v>
      </c>
      <c r="L392" s="126"/>
      <c r="M392" s="126"/>
      <c r="N392" s="126"/>
      <c r="O392" s="126"/>
      <c r="P392" s="126"/>
      <c r="Q392" s="126"/>
      <c r="R392" s="126"/>
      <c r="S392" s="126"/>
      <c r="T392" s="126"/>
      <c r="U392" s="126" t="s">
        <v>190</v>
      </c>
      <c r="V392" s="126"/>
      <c r="W392" s="126"/>
      <c r="X392" s="126"/>
      <c r="Y392" s="126"/>
      <c r="Z392" s="126"/>
      <c r="AA392" s="126"/>
      <c r="AB392" s="126"/>
      <c r="AC392" s="126"/>
      <c r="AD392" s="126"/>
      <c r="AE392" s="126"/>
      <c r="AF392" s="126"/>
      <c r="AG392" s="126"/>
      <c r="AH392" s="126"/>
      <c r="AI392" s="126"/>
      <c r="AJ392" s="126"/>
      <c r="AK392" s="126"/>
      <c r="AL392" s="126"/>
      <c r="AM392" s="126"/>
      <c r="AN392" s="126"/>
      <c r="AO392" s="126"/>
      <c r="AP392" s="126"/>
      <c r="AQ392" s="126"/>
      <c r="AR392" s="126"/>
      <c r="AS392" s="126"/>
      <c r="AT392" s="126"/>
      <c r="AU392" s="126"/>
      <c r="AV392" s="126"/>
      <c r="AW392" s="126"/>
      <c r="AX392" s="126"/>
    </row>
    <row r="393" spans="1:50" outlineLevel="1" x14ac:dyDescent="0.2">
      <c r="A393" s="127">
        <v>360</v>
      </c>
      <c r="B393" s="131" t="s">
        <v>864</v>
      </c>
      <c r="C393" s="157" t="s">
        <v>865</v>
      </c>
      <c r="D393" s="133" t="s">
        <v>224</v>
      </c>
      <c r="E393" s="135">
        <v>17.692</v>
      </c>
      <c r="F393" s="137">
        <v>0</v>
      </c>
      <c r="G393" s="138">
        <f t="shared" si="60"/>
        <v>0</v>
      </c>
      <c r="H393" s="138">
        <v>1E-4</v>
      </c>
      <c r="I393" s="138">
        <f t="shared" si="61"/>
        <v>1.7700000000000001E-3</v>
      </c>
      <c r="J393" s="138">
        <v>0</v>
      </c>
      <c r="K393" s="138">
        <f t="shared" si="62"/>
        <v>0</v>
      </c>
      <c r="L393" s="126"/>
      <c r="M393" s="126"/>
      <c r="N393" s="126"/>
      <c r="O393" s="126"/>
      <c r="P393" s="126"/>
      <c r="Q393" s="126"/>
      <c r="R393" s="126"/>
      <c r="S393" s="126"/>
      <c r="T393" s="126"/>
      <c r="U393" s="126" t="s">
        <v>138</v>
      </c>
      <c r="V393" s="126"/>
      <c r="W393" s="126"/>
      <c r="X393" s="126"/>
      <c r="Y393" s="126"/>
      <c r="Z393" s="126"/>
      <c r="AA393" s="126"/>
      <c r="AB393" s="126"/>
      <c r="AC393" s="126"/>
      <c r="AD393" s="126"/>
      <c r="AE393" s="126"/>
      <c r="AF393" s="126"/>
      <c r="AG393" s="126"/>
      <c r="AH393" s="126"/>
      <c r="AI393" s="126"/>
      <c r="AJ393" s="126"/>
      <c r="AK393" s="126"/>
      <c r="AL393" s="126"/>
      <c r="AM393" s="126"/>
      <c r="AN393" s="126"/>
      <c r="AO393" s="126"/>
      <c r="AP393" s="126"/>
      <c r="AQ393" s="126"/>
      <c r="AR393" s="126"/>
      <c r="AS393" s="126"/>
      <c r="AT393" s="126"/>
      <c r="AU393" s="126"/>
      <c r="AV393" s="126"/>
      <c r="AW393" s="126"/>
      <c r="AX393" s="126"/>
    </row>
    <row r="394" spans="1:50" outlineLevel="1" x14ac:dyDescent="0.2">
      <c r="A394" s="127">
        <v>361</v>
      </c>
      <c r="B394" s="131" t="s">
        <v>866</v>
      </c>
      <c r="C394" s="157" t="s">
        <v>867</v>
      </c>
      <c r="D394" s="133" t="s">
        <v>224</v>
      </c>
      <c r="E394" s="135">
        <v>2.7</v>
      </c>
      <c r="F394" s="137">
        <v>0</v>
      </c>
      <c r="G394" s="138">
        <f t="shared" si="60"/>
        <v>0</v>
      </c>
      <c r="H394" s="138">
        <v>1E-4</v>
      </c>
      <c r="I394" s="138">
        <f t="shared" si="61"/>
        <v>2.7E-4</v>
      </c>
      <c r="J394" s="138">
        <v>0</v>
      </c>
      <c r="K394" s="138">
        <f t="shared" si="62"/>
        <v>0</v>
      </c>
      <c r="L394" s="126"/>
      <c r="M394" s="126"/>
      <c r="N394" s="126"/>
      <c r="O394" s="126"/>
      <c r="P394" s="126"/>
      <c r="Q394" s="126"/>
      <c r="R394" s="126"/>
      <c r="S394" s="126"/>
      <c r="T394" s="126"/>
      <c r="U394" s="126" t="s">
        <v>138</v>
      </c>
      <c r="V394" s="126"/>
      <c r="W394" s="126"/>
      <c r="X394" s="126"/>
      <c r="Y394" s="126"/>
      <c r="Z394" s="126"/>
      <c r="AA394" s="126"/>
      <c r="AB394" s="126"/>
      <c r="AC394" s="126"/>
      <c r="AD394" s="126"/>
      <c r="AE394" s="126"/>
      <c r="AF394" s="126"/>
      <c r="AG394" s="126"/>
      <c r="AH394" s="126"/>
      <c r="AI394" s="126"/>
      <c r="AJ394" s="126"/>
      <c r="AK394" s="126"/>
      <c r="AL394" s="126"/>
      <c r="AM394" s="126"/>
      <c r="AN394" s="126"/>
      <c r="AO394" s="126"/>
      <c r="AP394" s="126"/>
      <c r="AQ394" s="126"/>
      <c r="AR394" s="126"/>
      <c r="AS394" s="126"/>
      <c r="AT394" s="126"/>
      <c r="AU394" s="126"/>
      <c r="AV394" s="126"/>
      <c r="AW394" s="126"/>
      <c r="AX394" s="126"/>
    </row>
    <row r="395" spans="1:50" outlineLevel="1" x14ac:dyDescent="0.2">
      <c r="A395" s="127">
        <v>362</v>
      </c>
      <c r="B395" s="131" t="s">
        <v>868</v>
      </c>
      <c r="C395" s="157" t="s">
        <v>869</v>
      </c>
      <c r="D395" s="133" t="s">
        <v>171</v>
      </c>
      <c r="E395" s="135">
        <v>0.78</v>
      </c>
      <c r="F395" s="137">
        <v>0</v>
      </c>
      <c r="G395" s="138">
        <f t="shared" si="60"/>
        <v>0</v>
      </c>
      <c r="H395" s="138">
        <v>0</v>
      </c>
      <c r="I395" s="138">
        <f t="shared" si="61"/>
        <v>0</v>
      </c>
      <c r="J395" s="138">
        <v>0</v>
      </c>
      <c r="K395" s="138">
        <f t="shared" si="62"/>
        <v>0</v>
      </c>
      <c r="L395" s="126"/>
      <c r="M395" s="126"/>
      <c r="N395" s="126"/>
      <c r="O395" s="126"/>
      <c r="P395" s="126"/>
      <c r="Q395" s="126"/>
      <c r="R395" s="126"/>
      <c r="S395" s="126"/>
      <c r="T395" s="126"/>
      <c r="U395" s="126" t="s">
        <v>138</v>
      </c>
      <c r="V395" s="126"/>
      <c r="W395" s="126"/>
      <c r="X395" s="126"/>
      <c r="Y395" s="126"/>
      <c r="Z395" s="126"/>
      <c r="AA395" s="126"/>
      <c r="AB395" s="126"/>
      <c r="AC395" s="126"/>
      <c r="AD395" s="126"/>
      <c r="AE395" s="126"/>
      <c r="AF395" s="126"/>
      <c r="AG395" s="126"/>
      <c r="AH395" s="126"/>
      <c r="AI395" s="126"/>
      <c r="AJ395" s="126"/>
      <c r="AK395" s="126"/>
      <c r="AL395" s="126"/>
      <c r="AM395" s="126"/>
      <c r="AN395" s="126"/>
      <c r="AO395" s="126"/>
      <c r="AP395" s="126"/>
      <c r="AQ395" s="126"/>
      <c r="AR395" s="126"/>
      <c r="AS395" s="126"/>
      <c r="AT395" s="126"/>
      <c r="AU395" s="126"/>
      <c r="AV395" s="126"/>
      <c r="AW395" s="126"/>
      <c r="AX395" s="126"/>
    </row>
    <row r="396" spans="1:50" x14ac:dyDescent="0.2">
      <c r="A396" s="128" t="s">
        <v>133</v>
      </c>
      <c r="B396" s="132" t="s">
        <v>109</v>
      </c>
      <c r="C396" s="158" t="s">
        <v>110</v>
      </c>
      <c r="D396" s="134"/>
      <c r="E396" s="136"/>
      <c r="F396" s="139"/>
      <c r="G396" s="139">
        <f>SUM(G397:G397)</f>
        <v>0</v>
      </c>
      <c r="H396" s="139"/>
      <c r="I396" s="139">
        <f>SUM(I397:I397)</f>
        <v>7.6299999999999996E-3</v>
      </c>
      <c r="J396" s="139"/>
      <c r="K396" s="139">
        <f>SUM(K397:K397)</f>
        <v>0</v>
      </c>
      <c r="U396" t="s">
        <v>134</v>
      </c>
    </row>
    <row r="397" spans="1:50" outlineLevel="1" x14ac:dyDescent="0.2">
      <c r="A397" s="127">
        <v>363</v>
      </c>
      <c r="B397" s="131" t="s">
        <v>870</v>
      </c>
      <c r="C397" s="157" t="s">
        <v>871</v>
      </c>
      <c r="D397" s="133" t="s">
        <v>147</v>
      </c>
      <c r="E397" s="135">
        <v>23.85744</v>
      </c>
      <c r="F397" s="137">
        <v>0</v>
      </c>
      <c r="G397" s="138">
        <f>ROUND(E397*F397,2)</f>
        <v>0</v>
      </c>
      <c r="H397" s="138">
        <v>3.2000000000000003E-4</v>
      </c>
      <c r="I397" s="138">
        <f>ROUND(E397*H397,5)</f>
        <v>7.6299999999999996E-3</v>
      </c>
      <c r="J397" s="138">
        <v>0</v>
      </c>
      <c r="K397" s="138">
        <f>ROUND(E397*J397,5)</f>
        <v>0</v>
      </c>
      <c r="L397" s="126"/>
      <c r="M397" s="126"/>
      <c r="N397" s="126"/>
      <c r="O397" s="126"/>
      <c r="P397" s="126"/>
      <c r="Q397" s="126"/>
      <c r="R397" s="126"/>
      <c r="S397" s="126"/>
      <c r="T397" s="126"/>
      <c r="U397" s="126" t="s">
        <v>138</v>
      </c>
      <c r="V397" s="126"/>
      <c r="W397" s="126"/>
      <c r="X397" s="126"/>
      <c r="Y397" s="126"/>
      <c r="Z397" s="126"/>
      <c r="AA397" s="126"/>
      <c r="AB397" s="126"/>
      <c r="AC397" s="126"/>
      <c r="AD397" s="126"/>
      <c r="AE397" s="126"/>
      <c r="AF397" s="126"/>
      <c r="AG397" s="126"/>
      <c r="AH397" s="126"/>
      <c r="AI397" s="126"/>
      <c r="AJ397" s="126"/>
      <c r="AK397" s="126"/>
      <c r="AL397" s="126"/>
      <c r="AM397" s="126"/>
      <c r="AN397" s="126"/>
      <c r="AO397" s="126"/>
      <c r="AP397" s="126"/>
      <c r="AQ397" s="126"/>
      <c r="AR397" s="126"/>
      <c r="AS397" s="126"/>
      <c r="AT397" s="126"/>
      <c r="AU397" s="126"/>
      <c r="AV397" s="126"/>
      <c r="AW397" s="126"/>
      <c r="AX397" s="126"/>
    </row>
    <row r="398" spans="1:50" x14ac:dyDescent="0.2">
      <c r="A398" s="128" t="s">
        <v>133</v>
      </c>
      <c r="B398" s="132" t="s">
        <v>111</v>
      </c>
      <c r="C398" s="158" t="s">
        <v>112</v>
      </c>
      <c r="D398" s="134"/>
      <c r="E398" s="136"/>
      <c r="F398" s="139"/>
      <c r="G398" s="139">
        <f>SUM(G399:G403)</f>
        <v>0</v>
      </c>
      <c r="H398" s="139"/>
      <c r="I398" s="139">
        <f>SUM(I399:I403)</f>
        <v>8.0089999999999995E-2</v>
      </c>
      <c r="J398" s="139"/>
      <c r="K398" s="139">
        <f>SUM(K399:K403)</f>
        <v>0</v>
      </c>
      <c r="U398" t="s">
        <v>134</v>
      </c>
    </row>
    <row r="399" spans="1:50" outlineLevel="1" x14ac:dyDescent="0.2">
      <c r="A399" s="127">
        <v>364</v>
      </c>
      <c r="B399" s="131" t="s">
        <v>872</v>
      </c>
      <c r="C399" s="157" t="s">
        <v>873</v>
      </c>
      <c r="D399" s="133" t="s">
        <v>147</v>
      </c>
      <c r="E399" s="135">
        <v>189.53</v>
      </c>
      <c r="F399" s="137">
        <v>0</v>
      </c>
      <c r="G399" s="138">
        <f>ROUND(E399*F399,2)</f>
        <v>0</v>
      </c>
      <c r="H399" s="138">
        <v>0</v>
      </c>
      <c r="I399" s="138">
        <f>ROUND(E399*H399,5)</f>
        <v>0</v>
      </c>
      <c r="J399" s="138">
        <v>0</v>
      </c>
      <c r="K399" s="138">
        <f>ROUND(E399*J399,5)</f>
        <v>0</v>
      </c>
      <c r="L399" s="126"/>
      <c r="M399" s="126"/>
      <c r="N399" s="126"/>
      <c r="O399" s="126"/>
      <c r="P399" s="126"/>
      <c r="Q399" s="126"/>
      <c r="R399" s="126"/>
      <c r="S399" s="126"/>
      <c r="T399" s="126"/>
      <c r="U399" s="126" t="s">
        <v>138</v>
      </c>
      <c r="V399" s="126"/>
      <c r="W399" s="126"/>
      <c r="X399" s="126"/>
      <c r="Y399" s="126"/>
      <c r="Z399" s="126"/>
      <c r="AA399" s="126"/>
      <c r="AB399" s="126"/>
      <c r="AC399" s="126"/>
      <c r="AD399" s="126"/>
      <c r="AE399" s="126"/>
      <c r="AF399" s="126"/>
      <c r="AG399" s="126"/>
      <c r="AH399" s="126"/>
      <c r="AI399" s="126"/>
      <c r="AJ399" s="126"/>
      <c r="AK399" s="126"/>
      <c r="AL399" s="126"/>
      <c r="AM399" s="126"/>
      <c r="AN399" s="126"/>
      <c r="AO399" s="126"/>
      <c r="AP399" s="126"/>
      <c r="AQ399" s="126"/>
      <c r="AR399" s="126"/>
      <c r="AS399" s="126"/>
      <c r="AT399" s="126"/>
      <c r="AU399" s="126"/>
      <c r="AV399" s="126"/>
      <c r="AW399" s="126"/>
      <c r="AX399" s="126"/>
    </row>
    <row r="400" spans="1:50" outlineLevel="1" x14ac:dyDescent="0.2">
      <c r="A400" s="127">
        <v>365</v>
      </c>
      <c r="B400" s="131" t="s">
        <v>874</v>
      </c>
      <c r="C400" s="157" t="s">
        <v>875</v>
      </c>
      <c r="D400" s="133" t="s">
        <v>147</v>
      </c>
      <c r="E400" s="135">
        <v>189.53</v>
      </c>
      <c r="F400" s="137">
        <v>0</v>
      </c>
      <c r="G400" s="138">
        <f>ROUND(E400*F400,2)</f>
        <v>0</v>
      </c>
      <c r="H400" s="138">
        <v>0</v>
      </c>
      <c r="I400" s="138">
        <f>ROUND(E400*H400,5)</f>
        <v>0</v>
      </c>
      <c r="J400" s="138">
        <v>0</v>
      </c>
      <c r="K400" s="138">
        <f>ROUND(E400*J400,5)</f>
        <v>0</v>
      </c>
      <c r="L400" s="126"/>
      <c r="M400" s="126"/>
      <c r="N400" s="126"/>
      <c r="O400" s="126"/>
      <c r="P400" s="126"/>
      <c r="Q400" s="126"/>
      <c r="R400" s="126"/>
      <c r="S400" s="126"/>
      <c r="T400" s="126"/>
      <c r="U400" s="126" t="s">
        <v>138</v>
      </c>
      <c r="V400" s="126"/>
      <c r="W400" s="126"/>
      <c r="X400" s="126"/>
      <c r="Y400" s="126"/>
      <c r="Z400" s="126"/>
      <c r="AA400" s="126"/>
      <c r="AB400" s="126"/>
      <c r="AC400" s="126"/>
      <c r="AD400" s="126"/>
      <c r="AE400" s="126"/>
      <c r="AF400" s="126"/>
      <c r="AG400" s="126"/>
      <c r="AH400" s="126"/>
      <c r="AI400" s="126"/>
      <c r="AJ400" s="126"/>
      <c r="AK400" s="126"/>
      <c r="AL400" s="126"/>
      <c r="AM400" s="126"/>
      <c r="AN400" s="126"/>
      <c r="AO400" s="126"/>
      <c r="AP400" s="126"/>
      <c r="AQ400" s="126"/>
      <c r="AR400" s="126"/>
      <c r="AS400" s="126"/>
      <c r="AT400" s="126"/>
      <c r="AU400" s="126"/>
      <c r="AV400" s="126"/>
      <c r="AW400" s="126"/>
      <c r="AX400" s="126"/>
    </row>
    <row r="401" spans="1:50" outlineLevel="1" x14ac:dyDescent="0.2">
      <c r="A401" s="127">
        <v>366</v>
      </c>
      <c r="B401" s="131" t="s">
        <v>876</v>
      </c>
      <c r="C401" s="157" t="s">
        <v>877</v>
      </c>
      <c r="D401" s="133" t="s">
        <v>147</v>
      </c>
      <c r="E401" s="135">
        <v>69.569999999999993</v>
      </c>
      <c r="F401" s="137">
        <v>0</v>
      </c>
      <c r="G401" s="138">
        <f>ROUND(E401*F401,2)</f>
        <v>0</v>
      </c>
      <c r="H401" s="138">
        <v>3.5E-4</v>
      </c>
      <c r="I401" s="138">
        <f>ROUND(E401*H401,5)</f>
        <v>2.435E-2</v>
      </c>
      <c r="J401" s="138">
        <v>0</v>
      </c>
      <c r="K401" s="138">
        <f>ROUND(E401*J401,5)</f>
        <v>0</v>
      </c>
      <c r="L401" s="126"/>
      <c r="M401" s="126"/>
      <c r="N401" s="126"/>
      <c r="O401" s="126"/>
      <c r="P401" s="126"/>
      <c r="Q401" s="126"/>
      <c r="R401" s="126"/>
      <c r="S401" s="126"/>
      <c r="T401" s="126"/>
      <c r="U401" s="126" t="s">
        <v>138</v>
      </c>
      <c r="V401" s="126"/>
      <c r="W401" s="126"/>
      <c r="X401" s="126"/>
      <c r="Y401" s="126"/>
      <c r="Z401" s="126"/>
      <c r="AA401" s="126"/>
      <c r="AB401" s="126"/>
      <c r="AC401" s="126"/>
      <c r="AD401" s="126"/>
      <c r="AE401" s="126"/>
      <c r="AF401" s="126"/>
      <c r="AG401" s="126"/>
      <c r="AH401" s="126"/>
      <c r="AI401" s="126"/>
      <c r="AJ401" s="126"/>
      <c r="AK401" s="126"/>
      <c r="AL401" s="126"/>
      <c r="AM401" s="126"/>
      <c r="AN401" s="126"/>
      <c r="AO401" s="126"/>
      <c r="AP401" s="126"/>
      <c r="AQ401" s="126"/>
      <c r="AR401" s="126"/>
      <c r="AS401" s="126"/>
      <c r="AT401" s="126"/>
      <c r="AU401" s="126"/>
      <c r="AV401" s="126"/>
      <c r="AW401" s="126"/>
      <c r="AX401" s="126"/>
    </row>
    <row r="402" spans="1:50" outlineLevel="1" x14ac:dyDescent="0.2">
      <c r="A402" s="127">
        <v>367</v>
      </c>
      <c r="B402" s="131" t="s">
        <v>878</v>
      </c>
      <c r="C402" s="157" t="s">
        <v>879</v>
      </c>
      <c r="D402" s="133" t="s">
        <v>147</v>
      </c>
      <c r="E402" s="135">
        <v>265.44049999999999</v>
      </c>
      <c r="F402" s="137">
        <v>0</v>
      </c>
      <c r="G402" s="138">
        <f>ROUND(E402*F402,2)</f>
        <v>0</v>
      </c>
      <c r="H402" s="138">
        <v>6.9999999999999994E-5</v>
      </c>
      <c r="I402" s="138">
        <f>ROUND(E402*H402,5)</f>
        <v>1.8579999999999999E-2</v>
      </c>
      <c r="J402" s="138">
        <v>0</v>
      </c>
      <c r="K402" s="138">
        <f>ROUND(E402*J402,5)</f>
        <v>0</v>
      </c>
      <c r="L402" s="126"/>
      <c r="M402" s="126"/>
      <c r="N402" s="126"/>
      <c r="O402" s="126"/>
      <c r="P402" s="126"/>
      <c r="Q402" s="126"/>
      <c r="R402" s="126"/>
      <c r="S402" s="126"/>
      <c r="T402" s="126"/>
      <c r="U402" s="126" t="s">
        <v>138</v>
      </c>
      <c r="V402" s="126"/>
      <c r="W402" s="126"/>
      <c r="X402" s="126"/>
      <c r="Y402" s="126"/>
      <c r="Z402" s="126"/>
      <c r="AA402" s="126"/>
      <c r="AB402" s="126"/>
      <c r="AC402" s="126"/>
      <c r="AD402" s="126"/>
      <c r="AE402" s="126"/>
      <c r="AF402" s="126"/>
      <c r="AG402" s="126"/>
      <c r="AH402" s="126"/>
      <c r="AI402" s="126"/>
      <c r="AJ402" s="126"/>
      <c r="AK402" s="126"/>
      <c r="AL402" s="126"/>
      <c r="AM402" s="126"/>
      <c r="AN402" s="126"/>
      <c r="AO402" s="126"/>
      <c r="AP402" s="126"/>
      <c r="AQ402" s="126"/>
      <c r="AR402" s="126"/>
      <c r="AS402" s="126"/>
      <c r="AT402" s="126"/>
      <c r="AU402" s="126"/>
      <c r="AV402" s="126"/>
      <c r="AW402" s="126"/>
      <c r="AX402" s="126"/>
    </row>
    <row r="403" spans="1:50" outlineLevel="1" x14ac:dyDescent="0.2">
      <c r="A403" s="127">
        <v>368</v>
      </c>
      <c r="B403" s="131" t="s">
        <v>880</v>
      </c>
      <c r="C403" s="157" t="s">
        <v>881</v>
      </c>
      <c r="D403" s="133" t="s">
        <v>147</v>
      </c>
      <c r="E403" s="135">
        <v>265.44049999999999</v>
      </c>
      <c r="F403" s="137">
        <v>0</v>
      </c>
      <c r="G403" s="138">
        <f>ROUND(E403*F403,2)</f>
        <v>0</v>
      </c>
      <c r="H403" s="138">
        <v>1.3999999999999999E-4</v>
      </c>
      <c r="I403" s="138">
        <f>ROUND(E403*H403,5)</f>
        <v>3.7159999999999999E-2</v>
      </c>
      <c r="J403" s="138">
        <v>0</v>
      </c>
      <c r="K403" s="138">
        <f>ROUND(E403*J403,5)</f>
        <v>0</v>
      </c>
      <c r="L403" s="126"/>
      <c r="M403" s="126"/>
      <c r="N403" s="126"/>
      <c r="O403" s="126"/>
      <c r="P403" s="126"/>
      <c r="Q403" s="126"/>
      <c r="R403" s="126"/>
      <c r="S403" s="126"/>
      <c r="T403" s="126"/>
      <c r="U403" s="126" t="s">
        <v>138</v>
      </c>
      <c r="V403" s="126"/>
      <c r="W403" s="126"/>
      <c r="X403" s="126"/>
      <c r="Y403" s="126"/>
      <c r="Z403" s="126"/>
      <c r="AA403" s="126"/>
      <c r="AB403" s="126"/>
      <c r="AC403" s="126"/>
      <c r="AD403" s="126"/>
      <c r="AE403" s="126"/>
      <c r="AF403" s="126"/>
      <c r="AG403" s="126"/>
      <c r="AH403" s="126"/>
      <c r="AI403" s="126"/>
      <c r="AJ403" s="126"/>
      <c r="AK403" s="126"/>
      <c r="AL403" s="126"/>
      <c r="AM403" s="126"/>
      <c r="AN403" s="126"/>
      <c r="AO403" s="126"/>
      <c r="AP403" s="126"/>
      <c r="AQ403" s="126"/>
      <c r="AR403" s="126"/>
      <c r="AS403" s="126"/>
      <c r="AT403" s="126"/>
      <c r="AU403" s="126"/>
      <c r="AV403" s="126"/>
      <c r="AW403" s="126"/>
      <c r="AX403" s="126"/>
    </row>
    <row r="404" spans="1:50" x14ac:dyDescent="0.2">
      <c r="A404" s="128" t="s">
        <v>133</v>
      </c>
      <c r="B404" s="132" t="s">
        <v>113</v>
      </c>
      <c r="C404" s="158" t="s">
        <v>114</v>
      </c>
      <c r="D404" s="134"/>
      <c r="E404" s="136"/>
      <c r="F404" s="139"/>
      <c r="G404" s="139">
        <f>SUM(G405:G405)</f>
        <v>0</v>
      </c>
      <c r="H404" s="139"/>
      <c r="I404" s="139">
        <f>SUM(I405:I405)</f>
        <v>0</v>
      </c>
      <c r="J404" s="139"/>
      <c r="K404" s="139">
        <f>SUM(K405:K405)</f>
        <v>0</v>
      </c>
      <c r="U404" t="s">
        <v>134</v>
      </c>
    </row>
    <row r="405" spans="1:50" outlineLevel="1" x14ac:dyDescent="0.2">
      <c r="A405" s="127">
        <v>369</v>
      </c>
      <c r="B405" s="131" t="s">
        <v>882</v>
      </c>
      <c r="C405" s="157" t="s">
        <v>883</v>
      </c>
      <c r="D405" s="133" t="s">
        <v>884</v>
      </c>
      <c r="E405" s="135">
        <v>1</v>
      </c>
      <c r="F405" s="137">
        <f>ESI!F56</f>
        <v>0</v>
      </c>
      <c r="G405" s="138">
        <f>ROUND(E405*F405,2)</f>
        <v>0</v>
      </c>
      <c r="H405" s="138">
        <v>0</v>
      </c>
      <c r="I405" s="138">
        <f>ROUND(E405*H405,5)</f>
        <v>0</v>
      </c>
      <c r="J405" s="138">
        <v>0</v>
      </c>
      <c r="K405" s="138">
        <f>ROUND(E405*J405,5)</f>
        <v>0</v>
      </c>
      <c r="L405" s="126"/>
      <c r="M405" s="126"/>
      <c r="N405" s="126"/>
      <c r="O405" s="126"/>
      <c r="P405" s="126"/>
      <c r="Q405" s="126"/>
      <c r="R405" s="126"/>
      <c r="S405" s="126"/>
      <c r="T405" s="126"/>
      <c r="U405" s="126" t="s">
        <v>138</v>
      </c>
      <c r="V405" s="126"/>
      <c r="W405" s="126"/>
      <c r="X405" s="126"/>
      <c r="Y405" s="126"/>
      <c r="Z405" s="126"/>
      <c r="AA405" s="126"/>
      <c r="AB405" s="126"/>
      <c r="AC405" s="126"/>
      <c r="AD405" s="126"/>
      <c r="AE405" s="126"/>
      <c r="AF405" s="126"/>
      <c r="AG405" s="126"/>
      <c r="AH405" s="126"/>
      <c r="AI405" s="126"/>
      <c r="AJ405" s="126"/>
      <c r="AK405" s="126"/>
      <c r="AL405" s="126"/>
      <c r="AM405" s="126"/>
      <c r="AN405" s="126"/>
      <c r="AO405" s="126"/>
      <c r="AP405" s="126"/>
      <c r="AQ405" s="126"/>
      <c r="AR405" s="126"/>
      <c r="AS405" s="126"/>
      <c r="AT405" s="126"/>
      <c r="AU405" s="126"/>
      <c r="AV405" s="126"/>
      <c r="AW405" s="126"/>
      <c r="AX405" s="126"/>
    </row>
    <row r="406" spans="1:50" x14ac:dyDescent="0.2">
      <c r="A406" s="128" t="s">
        <v>133</v>
      </c>
      <c r="B406" s="132" t="s">
        <v>115</v>
      </c>
      <c r="C406" s="158" t="s">
        <v>116</v>
      </c>
      <c r="D406" s="134"/>
      <c r="E406" s="136"/>
      <c r="F406" s="139"/>
      <c r="G406" s="139">
        <f>SUM(G407:G407)</f>
        <v>0</v>
      </c>
      <c r="H406" s="139"/>
      <c r="I406" s="139">
        <f>SUM(I407:I407)</f>
        <v>0</v>
      </c>
      <c r="J406" s="139"/>
      <c r="K406" s="139">
        <f>SUM(K407:K407)</f>
        <v>0</v>
      </c>
      <c r="U406" t="s">
        <v>134</v>
      </c>
    </row>
    <row r="407" spans="1:50" outlineLevel="1" x14ac:dyDescent="0.2">
      <c r="A407" s="127">
        <v>370</v>
      </c>
      <c r="B407" s="131" t="s">
        <v>885</v>
      </c>
      <c r="C407" s="157" t="s">
        <v>886</v>
      </c>
      <c r="D407" s="133" t="s">
        <v>884</v>
      </c>
      <c r="E407" s="135">
        <v>1</v>
      </c>
      <c r="F407" s="137">
        <f>VZT!I63</f>
        <v>0</v>
      </c>
      <c r="G407" s="138">
        <f>ROUND(E407*F407,2)</f>
        <v>0</v>
      </c>
      <c r="H407" s="138">
        <v>0</v>
      </c>
      <c r="I407" s="138">
        <f>ROUND(E407*H407,5)</f>
        <v>0</v>
      </c>
      <c r="J407" s="138">
        <v>0</v>
      </c>
      <c r="K407" s="138">
        <f>ROUND(E407*J407,5)</f>
        <v>0</v>
      </c>
      <c r="L407" s="126"/>
      <c r="M407" s="126"/>
      <c r="N407" s="126"/>
      <c r="O407" s="126"/>
      <c r="P407" s="126"/>
      <c r="Q407" s="126"/>
      <c r="R407" s="126"/>
      <c r="S407" s="126"/>
      <c r="T407" s="126"/>
      <c r="U407" s="126" t="s">
        <v>138</v>
      </c>
      <c r="V407" s="126"/>
      <c r="W407" s="126"/>
      <c r="X407" s="126"/>
      <c r="Y407" s="126"/>
      <c r="Z407" s="126"/>
      <c r="AA407" s="126"/>
      <c r="AB407" s="126"/>
      <c r="AC407" s="126"/>
      <c r="AD407" s="126"/>
      <c r="AE407" s="126"/>
      <c r="AF407" s="126"/>
      <c r="AG407" s="126"/>
      <c r="AH407" s="126"/>
      <c r="AI407" s="126"/>
      <c r="AJ407" s="126"/>
      <c r="AK407" s="126"/>
      <c r="AL407" s="126"/>
      <c r="AM407" s="126"/>
      <c r="AN407" s="126"/>
      <c r="AO407" s="126"/>
      <c r="AP407" s="126"/>
      <c r="AQ407" s="126"/>
      <c r="AR407" s="126"/>
      <c r="AS407" s="126"/>
      <c r="AT407" s="126"/>
      <c r="AU407" s="126"/>
      <c r="AV407" s="126"/>
      <c r="AW407" s="126"/>
      <c r="AX407" s="126"/>
    </row>
    <row r="408" spans="1:50" x14ac:dyDescent="0.2">
      <c r="A408" s="128" t="s">
        <v>133</v>
      </c>
      <c r="B408" s="132" t="s">
        <v>117</v>
      </c>
      <c r="C408" s="158" t="s">
        <v>23</v>
      </c>
      <c r="D408" s="134"/>
      <c r="E408" s="136"/>
      <c r="F408" s="139"/>
      <c r="G408" s="139">
        <f>SUM(G409:G415)</f>
        <v>0</v>
      </c>
      <c r="H408" s="139"/>
      <c r="I408" s="139">
        <f>SUM(I409:I415)</f>
        <v>0</v>
      </c>
      <c r="J408" s="139"/>
      <c r="K408" s="139">
        <f>SUM(K409:K415)</f>
        <v>0</v>
      </c>
      <c r="U408" t="s">
        <v>134</v>
      </c>
    </row>
    <row r="409" spans="1:50" outlineLevel="1" x14ac:dyDescent="0.2">
      <c r="A409" s="127">
        <v>371</v>
      </c>
      <c r="B409" s="131" t="s">
        <v>887</v>
      </c>
      <c r="C409" s="157" t="s">
        <v>888</v>
      </c>
      <c r="D409" s="133" t="s">
        <v>889</v>
      </c>
      <c r="E409" s="135">
        <v>1</v>
      </c>
      <c r="F409" s="137">
        <v>0</v>
      </c>
      <c r="G409" s="138">
        <f t="shared" ref="G409:G415" si="63">ROUND(E409*F409,2)</f>
        <v>0</v>
      </c>
      <c r="H409" s="138">
        <v>0</v>
      </c>
      <c r="I409" s="138">
        <f t="shared" ref="I409:I415" si="64">ROUND(E409*H409,5)</f>
        <v>0</v>
      </c>
      <c r="J409" s="138">
        <v>0</v>
      </c>
      <c r="K409" s="138">
        <f t="shared" ref="K409:K415" si="65">ROUND(E409*J409,5)</f>
        <v>0</v>
      </c>
      <c r="L409" s="126"/>
      <c r="M409" s="126"/>
      <c r="N409" s="126"/>
      <c r="O409" s="126"/>
      <c r="P409" s="126"/>
      <c r="Q409" s="126"/>
      <c r="R409" s="126"/>
      <c r="S409" s="126"/>
      <c r="T409" s="126"/>
      <c r="U409" s="126" t="s">
        <v>138</v>
      </c>
      <c r="V409" s="126"/>
      <c r="W409" s="126"/>
      <c r="X409" s="126"/>
      <c r="Y409" s="126"/>
      <c r="Z409" s="126"/>
      <c r="AA409" s="126"/>
      <c r="AB409" s="126"/>
      <c r="AC409" s="126"/>
      <c r="AD409" s="126"/>
      <c r="AE409" s="126"/>
      <c r="AF409" s="126"/>
      <c r="AG409" s="126"/>
      <c r="AH409" s="126"/>
      <c r="AI409" s="126"/>
      <c r="AJ409" s="126"/>
      <c r="AK409" s="126"/>
      <c r="AL409" s="126"/>
      <c r="AM409" s="126"/>
      <c r="AN409" s="126"/>
      <c r="AO409" s="126"/>
      <c r="AP409" s="126"/>
      <c r="AQ409" s="126"/>
      <c r="AR409" s="126"/>
      <c r="AS409" s="126"/>
      <c r="AT409" s="126"/>
      <c r="AU409" s="126"/>
      <c r="AV409" s="126"/>
      <c r="AW409" s="126"/>
      <c r="AX409" s="126"/>
    </row>
    <row r="410" spans="1:50" outlineLevel="1" x14ac:dyDescent="0.2">
      <c r="A410" s="127">
        <v>372</v>
      </c>
      <c r="B410" s="131" t="s">
        <v>890</v>
      </c>
      <c r="C410" s="157" t="s">
        <v>891</v>
      </c>
      <c r="D410" s="133" t="s">
        <v>889</v>
      </c>
      <c r="E410" s="135">
        <v>1</v>
      </c>
      <c r="F410" s="137">
        <v>0</v>
      </c>
      <c r="G410" s="138">
        <f t="shared" si="63"/>
        <v>0</v>
      </c>
      <c r="H410" s="138">
        <v>0</v>
      </c>
      <c r="I410" s="138">
        <f t="shared" si="64"/>
        <v>0</v>
      </c>
      <c r="J410" s="138">
        <v>0</v>
      </c>
      <c r="K410" s="138">
        <f t="shared" si="65"/>
        <v>0</v>
      </c>
      <c r="L410" s="126"/>
      <c r="M410" s="126"/>
      <c r="N410" s="126"/>
      <c r="O410" s="126"/>
      <c r="P410" s="126"/>
      <c r="Q410" s="126"/>
      <c r="R410" s="126"/>
      <c r="S410" s="126"/>
      <c r="T410" s="126"/>
      <c r="U410" s="126" t="s">
        <v>138</v>
      </c>
      <c r="V410" s="126"/>
      <c r="W410" s="126"/>
      <c r="X410" s="126"/>
      <c r="Y410" s="126"/>
      <c r="Z410" s="126"/>
      <c r="AA410" s="126"/>
      <c r="AB410" s="126"/>
      <c r="AC410" s="126"/>
      <c r="AD410" s="126"/>
      <c r="AE410" s="126"/>
      <c r="AF410" s="126"/>
      <c r="AG410" s="126"/>
      <c r="AH410" s="126"/>
      <c r="AI410" s="126"/>
      <c r="AJ410" s="126"/>
      <c r="AK410" s="126"/>
      <c r="AL410" s="126"/>
      <c r="AM410" s="126"/>
      <c r="AN410" s="126"/>
      <c r="AO410" s="126"/>
      <c r="AP410" s="126"/>
      <c r="AQ410" s="126"/>
      <c r="AR410" s="126"/>
      <c r="AS410" s="126"/>
      <c r="AT410" s="126"/>
      <c r="AU410" s="126"/>
      <c r="AV410" s="126"/>
      <c r="AW410" s="126"/>
      <c r="AX410" s="126"/>
    </row>
    <row r="411" spans="1:50" outlineLevel="1" x14ac:dyDescent="0.2">
      <c r="A411" s="127">
        <v>373</v>
      </c>
      <c r="B411" s="131" t="s">
        <v>892</v>
      </c>
      <c r="C411" s="157" t="s">
        <v>893</v>
      </c>
      <c r="D411" s="133" t="s">
        <v>889</v>
      </c>
      <c r="E411" s="135">
        <v>1</v>
      </c>
      <c r="F411" s="137">
        <v>0</v>
      </c>
      <c r="G411" s="138">
        <f t="shared" si="63"/>
        <v>0</v>
      </c>
      <c r="H411" s="138">
        <v>0</v>
      </c>
      <c r="I411" s="138">
        <f t="shared" si="64"/>
        <v>0</v>
      </c>
      <c r="J411" s="138">
        <v>0</v>
      </c>
      <c r="K411" s="138">
        <f t="shared" si="65"/>
        <v>0</v>
      </c>
      <c r="L411" s="126"/>
      <c r="M411" s="126"/>
      <c r="N411" s="126"/>
      <c r="O411" s="126"/>
      <c r="P411" s="126"/>
      <c r="Q411" s="126"/>
      <c r="R411" s="126"/>
      <c r="S411" s="126"/>
      <c r="T411" s="126"/>
      <c r="U411" s="126" t="s">
        <v>138</v>
      </c>
      <c r="V411" s="126"/>
      <c r="W411" s="126"/>
      <c r="X411" s="126"/>
      <c r="Y411" s="126"/>
      <c r="Z411" s="126"/>
      <c r="AA411" s="126"/>
      <c r="AB411" s="126"/>
      <c r="AC411" s="126"/>
      <c r="AD411" s="126"/>
      <c r="AE411" s="126"/>
      <c r="AF411" s="126"/>
      <c r="AG411" s="126"/>
      <c r="AH411" s="126"/>
      <c r="AI411" s="126"/>
      <c r="AJ411" s="126"/>
      <c r="AK411" s="126"/>
      <c r="AL411" s="126"/>
      <c r="AM411" s="126"/>
      <c r="AN411" s="126"/>
      <c r="AO411" s="126"/>
      <c r="AP411" s="126"/>
      <c r="AQ411" s="126"/>
      <c r="AR411" s="126"/>
      <c r="AS411" s="126"/>
      <c r="AT411" s="126"/>
      <c r="AU411" s="126"/>
      <c r="AV411" s="126"/>
      <c r="AW411" s="126"/>
      <c r="AX411" s="126"/>
    </row>
    <row r="412" spans="1:50" outlineLevel="1" x14ac:dyDescent="0.2">
      <c r="A412" s="127">
        <v>374</v>
      </c>
      <c r="B412" s="131" t="s">
        <v>894</v>
      </c>
      <c r="C412" s="157" t="s">
        <v>895</v>
      </c>
      <c r="D412" s="133" t="s">
        <v>889</v>
      </c>
      <c r="E412" s="135">
        <v>1</v>
      </c>
      <c r="F412" s="137">
        <v>0</v>
      </c>
      <c r="G412" s="138">
        <f t="shared" si="63"/>
        <v>0</v>
      </c>
      <c r="H412" s="138">
        <v>0</v>
      </c>
      <c r="I412" s="138">
        <f t="shared" si="64"/>
        <v>0</v>
      </c>
      <c r="J412" s="138">
        <v>0</v>
      </c>
      <c r="K412" s="138">
        <f t="shared" si="65"/>
        <v>0</v>
      </c>
      <c r="L412" s="126"/>
      <c r="M412" s="126"/>
      <c r="N412" s="126"/>
      <c r="O412" s="126"/>
      <c r="P412" s="126"/>
      <c r="Q412" s="126"/>
      <c r="R412" s="126"/>
      <c r="S412" s="126"/>
      <c r="T412" s="126"/>
      <c r="U412" s="126" t="s">
        <v>138</v>
      </c>
      <c r="V412" s="126"/>
      <c r="W412" s="126"/>
      <c r="X412" s="126"/>
      <c r="Y412" s="126"/>
      <c r="Z412" s="126"/>
      <c r="AA412" s="126"/>
      <c r="AB412" s="126"/>
      <c r="AC412" s="126"/>
      <c r="AD412" s="126"/>
      <c r="AE412" s="126"/>
      <c r="AF412" s="126"/>
      <c r="AG412" s="126"/>
      <c r="AH412" s="126"/>
      <c r="AI412" s="126"/>
      <c r="AJ412" s="126"/>
      <c r="AK412" s="126"/>
      <c r="AL412" s="126"/>
      <c r="AM412" s="126"/>
      <c r="AN412" s="126"/>
      <c r="AO412" s="126"/>
      <c r="AP412" s="126"/>
      <c r="AQ412" s="126"/>
      <c r="AR412" s="126"/>
      <c r="AS412" s="126"/>
      <c r="AT412" s="126"/>
      <c r="AU412" s="126"/>
      <c r="AV412" s="126"/>
      <c r="AW412" s="126"/>
      <c r="AX412" s="126"/>
    </row>
    <row r="413" spans="1:50" outlineLevel="1" x14ac:dyDescent="0.2">
      <c r="A413" s="127">
        <v>375</v>
      </c>
      <c r="B413" s="131" t="s">
        <v>896</v>
      </c>
      <c r="C413" s="157" t="s">
        <v>897</v>
      </c>
      <c r="D413" s="133" t="s">
        <v>889</v>
      </c>
      <c r="E413" s="135">
        <v>1</v>
      </c>
      <c r="F413" s="137">
        <v>0</v>
      </c>
      <c r="G413" s="138">
        <f t="shared" si="63"/>
        <v>0</v>
      </c>
      <c r="H413" s="138">
        <v>0</v>
      </c>
      <c r="I413" s="138">
        <f t="shared" si="64"/>
        <v>0</v>
      </c>
      <c r="J413" s="138">
        <v>0</v>
      </c>
      <c r="K413" s="138">
        <f t="shared" si="65"/>
        <v>0</v>
      </c>
      <c r="L413" s="126"/>
      <c r="M413" s="126"/>
      <c r="N413" s="126"/>
      <c r="O413" s="126"/>
      <c r="P413" s="126"/>
      <c r="Q413" s="126"/>
      <c r="R413" s="126"/>
      <c r="S413" s="126"/>
      <c r="T413" s="126"/>
      <c r="U413" s="126" t="s">
        <v>138</v>
      </c>
      <c r="V413" s="126"/>
      <c r="W413" s="126"/>
      <c r="X413" s="126"/>
      <c r="Y413" s="126"/>
      <c r="Z413" s="126"/>
      <c r="AA413" s="126"/>
      <c r="AB413" s="126"/>
      <c r="AC413" s="126"/>
      <c r="AD413" s="126"/>
      <c r="AE413" s="126"/>
      <c r="AF413" s="126"/>
      <c r="AG413" s="126"/>
      <c r="AH413" s="126"/>
      <c r="AI413" s="126"/>
      <c r="AJ413" s="126"/>
      <c r="AK413" s="126"/>
      <c r="AL413" s="126"/>
      <c r="AM413" s="126"/>
      <c r="AN413" s="126"/>
      <c r="AO413" s="126"/>
      <c r="AP413" s="126"/>
      <c r="AQ413" s="126"/>
      <c r="AR413" s="126"/>
      <c r="AS413" s="126"/>
      <c r="AT413" s="126"/>
      <c r="AU413" s="126"/>
      <c r="AV413" s="126"/>
      <c r="AW413" s="126"/>
      <c r="AX413" s="126"/>
    </row>
    <row r="414" spans="1:50" outlineLevel="1" x14ac:dyDescent="0.2">
      <c r="A414" s="127">
        <v>376</v>
      </c>
      <c r="B414" s="131" t="s">
        <v>898</v>
      </c>
      <c r="C414" s="157" t="s">
        <v>899</v>
      </c>
      <c r="D414" s="133" t="s">
        <v>889</v>
      </c>
      <c r="E414" s="135">
        <v>1</v>
      </c>
      <c r="F414" s="137">
        <v>0</v>
      </c>
      <c r="G414" s="138">
        <f t="shared" si="63"/>
        <v>0</v>
      </c>
      <c r="H414" s="138">
        <v>0</v>
      </c>
      <c r="I414" s="138">
        <f t="shared" si="64"/>
        <v>0</v>
      </c>
      <c r="J414" s="138">
        <v>0</v>
      </c>
      <c r="K414" s="138">
        <f t="shared" si="65"/>
        <v>0</v>
      </c>
      <c r="L414" s="126"/>
      <c r="M414" s="126"/>
      <c r="N414" s="126"/>
      <c r="O414" s="126"/>
      <c r="P414" s="126"/>
      <c r="Q414" s="126"/>
      <c r="R414" s="126"/>
      <c r="S414" s="126"/>
      <c r="T414" s="126"/>
      <c r="U414" s="126" t="s">
        <v>138</v>
      </c>
      <c r="V414" s="126"/>
      <c r="W414" s="126"/>
      <c r="X414" s="126"/>
      <c r="Y414" s="126"/>
      <c r="Z414" s="126"/>
      <c r="AA414" s="126"/>
      <c r="AB414" s="126"/>
      <c r="AC414" s="126"/>
      <c r="AD414" s="126"/>
      <c r="AE414" s="126"/>
      <c r="AF414" s="126"/>
      <c r="AG414" s="126"/>
      <c r="AH414" s="126"/>
      <c r="AI414" s="126"/>
      <c r="AJ414" s="126"/>
      <c r="AK414" s="126"/>
      <c r="AL414" s="126"/>
      <c r="AM414" s="126"/>
      <c r="AN414" s="126"/>
      <c r="AO414" s="126"/>
      <c r="AP414" s="126"/>
      <c r="AQ414" s="126"/>
      <c r="AR414" s="126"/>
      <c r="AS414" s="126"/>
      <c r="AT414" s="126"/>
      <c r="AU414" s="126"/>
      <c r="AV414" s="126"/>
      <c r="AW414" s="126"/>
      <c r="AX414" s="126"/>
    </row>
    <row r="415" spans="1:50" outlineLevel="1" x14ac:dyDescent="0.2">
      <c r="A415" s="148">
        <v>377</v>
      </c>
      <c r="B415" s="149" t="s">
        <v>900</v>
      </c>
      <c r="C415" s="159" t="s">
        <v>901</v>
      </c>
      <c r="D415" s="150" t="s">
        <v>889</v>
      </c>
      <c r="E415" s="151">
        <v>1</v>
      </c>
      <c r="F415" s="137">
        <v>0</v>
      </c>
      <c r="G415" s="152">
        <f t="shared" si="63"/>
        <v>0</v>
      </c>
      <c r="H415" s="152">
        <v>0</v>
      </c>
      <c r="I415" s="152">
        <f t="shared" si="64"/>
        <v>0</v>
      </c>
      <c r="J415" s="152">
        <v>0</v>
      </c>
      <c r="K415" s="152">
        <f t="shared" si="65"/>
        <v>0</v>
      </c>
      <c r="L415" s="126"/>
      <c r="M415" s="126"/>
      <c r="N415" s="126"/>
      <c r="O415" s="126"/>
      <c r="P415" s="126"/>
      <c r="Q415" s="126"/>
      <c r="R415" s="126"/>
      <c r="S415" s="126"/>
      <c r="T415" s="126"/>
      <c r="U415" s="126" t="s">
        <v>138</v>
      </c>
      <c r="V415" s="126"/>
      <c r="W415" s="126"/>
      <c r="X415" s="126"/>
      <c r="Y415" s="126"/>
      <c r="Z415" s="126"/>
      <c r="AA415" s="126"/>
      <c r="AB415" s="126"/>
      <c r="AC415" s="126"/>
      <c r="AD415" s="126"/>
      <c r="AE415" s="126"/>
      <c r="AF415" s="126"/>
      <c r="AG415" s="126"/>
      <c r="AH415" s="126"/>
      <c r="AI415" s="126"/>
      <c r="AJ415" s="126"/>
      <c r="AK415" s="126"/>
      <c r="AL415" s="126"/>
      <c r="AM415" s="126"/>
      <c r="AN415" s="126"/>
      <c r="AO415" s="126"/>
      <c r="AP415" s="126"/>
      <c r="AQ415" s="126"/>
      <c r="AR415" s="126"/>
      <c r="AS415" s="126"/>
      <c r="AT415" s="126"/>
      <c r="AU415" s="126"/>
      <c r="AV415" s="126"/>
      <c r="AW415" s="126"/>
      <c r="AX415" s="126"/>
    </row>
    <row r="416" spans="1:50" x14ac:dyDescent="0.2">
      <c r="A416" s="5"/>
      <c r="B416" s="6" t="s">
        <v>902</v>
      </c>
      <c r="C416" s="160" t="s">
        <v>902</v>
      </c>
      <c r="D416" s="5"/>
      <c r="E416" s="5"/>
      <c r="F416" s="5"/>
      <c r="G416" s="163"/>
      <c r="H416" s="163"/>
      <c r="I416" s="163"/>
      <c r="J416" s="163"/>
      <c r="K416" s="163"/>
      <c r="S416">
        <v>15</v>
      </c>
      <c r="T416">
        <v>21</v>
      </c>
    </row>
    <row r="417" spans="1:21" x14ac:dyDescent="0.2">
      <c r="A417" s="153"/>
      <c r="B417" s="154"/>
      <c r="C417" s="161" t="s">
        <v>902</v>
      </c>
      <c r="D417" s="155"/>
      <c r="E417" s="155"/>
      <c r="F417" s="155"/>
      <c r="G417" s="156">
        <f>G6+G17+G31+G54+G88+G95+G106+G117+G126+G128+G134+G139+G181+G183+G196+G210+G222+G236+G275+G278+G302+G311+G325+G357+G363+G377+G385+G389+G396+G398+G404+G406+G408</f>
        <v>0</v>
      </c>
      <c r="H417" s="163"/>
      <c r="I417" s="163"/>
      <c r="J417" s="163"/>
      <c r="K417" s="163"/>
      <c r="S417" t="e">
        <f>SUMIF(#REF!,S416,G5:G415)</f>
        <v>#REF!</v>
      </c>
      <c r="T417" t="e">
        <f>SUMIF(#REF!,T416,G5:G415)</f>
        <v>#REF!</v>
      </c>
      <c r="U417" t="s">
        <v>903</v>
      </c>
    </row>
    <row r="418" spans="1:21" x14ac:dyDescent="0.2">
      <c r="A418" s="5"/>
      <c r="B418" s="6" t="s">
        <v>902</v>
      </c>
      <c r="C418" s="160" t="s">
        <v>902</v>
      </c>
      <c r="D418" s="5"/>
      <c r="E418" s="5"/>
      <c r="F418" s="5"/>
      <c r="G418" s="163"/>
      <c r="H418" s="163"/>
      <c r="I418" s="163"/>
      <c r="J418" s="163"/>
      <c r="K418" s="163"/>
    </row>
    <row r="419" spans="1:21" x14ac:dyDescent="0.2">
      <c r="A419" s="5"/>
      <c r="B419" s="6" t="s">
        <v>902</v>
      </c>
      <c r="C419" s="160" t="s">
        <v>902</v>
      </c>
      <c r="D419" s="5"/>
      <c r="E419" s="5"/>
      <c r="F419" s="5"/>
      <c r="G419" s="163"/>
      <c r="H419" s="163"/>
      <c r="I419" s="163"/>
      <c r="J419" s="163"/>
      <c r="K419" s="163"/>
    </row>
    <row r="420" spans="1:21" x14ac:dyDescent="0.2">
      <c r="A420" s="248"/>
      <c r="B420" s="248"/>
      <c r="C420" s="249"/>
      <c r="D420" s="5"/>
      <c r="E420" s="5"/>
      <c r="F420" s="5"/>
      <c r="G420" s="5"/>
      <c r="H420" s="5"/>
      <c r="I420" s="5"/>
      <c r="J420" s="5"/>
      <c r="K420" s="5"/>
    </row>
    <row r="421" spans="1:21" x14ac:dyDescent="0.2">
      <c r="A421" s="250"/>
      <c r="B421" s="251"/>
      <c r="C421" s="252"/>
      <c r="D421" s="251"/>
      <c r="E421" s="251"/>
      <c r="F421" s="251"/>
      <c r="G421" s="253"/>
      <c r="H421" s="5"/>
      <c r="I421" s="5"/>
      <c r="J421" s="5"/>
      <c r="K421" s="5"/>
      <c r="U421" t="s">
        <v>904</v>
      </c>
    </row>
    <row r="422" spans="1:21" x14ac:dyDescent="0.2">
      <c r="A422" s="254"/>
      <c r="B422" s="255"/>
      <c r="C422" s="256"/>
      <c r="D422" s="255"/>
      <c r="E422" s="255"/>
      <c r="F422" s="255"/>
      <c r="G422" s="257"/>
      <c r="H422" s="5"/>
      <c r="I422" s="5"/>
      <c r="J422" s="5"/>
      <c r="K422" s="5"/>
    </row>
    <row r="423" spans="1:21" x14ac:dyDescent="0.2">
      <c r="A423" s="254"/>
      <c r="B423" s="255"/>
      <c r="C423" s="256"/>
      <c r="D423" s="255"/>
      <c r="E423" s="255"/>
      <c r="F423" s="255"/>
      <c r="G423" s="257"/>
      <c r="H423" s="5"/>
      <c r="I423" s="5"/>
      <c r="J423" s="5"/>
      <c r="K423" s="5"/>
    </row>
    <row r="424" spans="1:21" x14ac:dyDescent="0.2">
      <c r="A424" s="254"/>
      <c r="B424" s="255"/>
      <c r="C424" s="256"/>
      <c r="D424" s="255"/>
      <c r="E424" s="255"/>
      <c r="F424" s="255"/>
      <c r="G424" s="257"/>
      <c r="H424" s="5"/>
      <c r="I424" s="5"/>
      <c r="J424" s="5"/>
      <c r="K424" s="5"/>
    </row>
    <row r="425" spans="1:21" x14ac:dyDescent="0.2">
      <c r="A425" s="258"/>
      <c r="B425" s="259"/>
      <c r="C425" s="260"/>
      <c r="D425" s="259"/>
      <c r="E425" s="259"/>
      <c r="F425" s="259"/>
      <c r="G425" s="261"/>
      <c r="H425" s="5"/>
      <c r="I425" s="5"/>
      <c r="J425" s="5"/>
      <c r="K425" s="5"/>
    </row>
    <row r="426" spans="1:21" x14ac:dyDescent="0.2">
      <c r="A426" s="5"/>
      <c r="B426" s="6" t="s">
        <v>902</v>
      </c>
      <c r="C426" s="160" t="s">
        <v>902</v>
      </c>
      <c r="D426" s="5"/>
      <c r="E426" s="5"/>
      <c r="F426" s="5"/>
      <c r="G426" s="5"/>
      <c r="H426" s="5"/>
      <c r="I426" s="5"/>
      <c r="J426" s="5"/>
      <c r="K426" s="5"/>
    </row>
    <row r="427" spans="1:21" x14ac:dyDescent="0.2">
      <c r="C427" s="162"/>
      <c r="U427" t="s">
        <v>905</v>
      </c>
    </row>
  </sheetData>
  <mergeCells count="5">
    <mergeCell ref="A1:G1"/>
    <mergeCell ref="C2:G2"/>
    <mergeCell ref="C3:G3"/>
    <mergeCell ref="A420:C420"/>
    <mergeCell ref="A421:G425"/>
  </mergeCells>
  <pageMargins left="0.59055118110236204" right="0.39370078740157499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26" zoomScaleNormal="100" workbookViewId="0">
      <selection activeCell="I15" sqref="I15"/>
    </sheetView>
  </sheetViews>
  <sheetFormatPr defaultColWidth="8.7109375" defaultRowHeight="15" x14ac:dyDescent="0.25"/>
  <cols>
    <col min="1" max="1" width="4.5703125" style="167" customWidth="1"/>
    <col min="2" max="2" width="60.85546875" style="174" customWidth="1"/>
    <col min="3" max="3" width="5.42578125" style="167" customWidth="1"/>
    <col min="4" max="4" width="8.7109375" style="166"/>
    <col min="5" max="5" width="9.42578125" style="166" bestFit="1" customWidth="1"/>
    <col min="6" max="6" width="15.42578125" style="166" customWidth="1"/>
    <col min="7" max="11" width="8.7109375" style="166"/>
    <col min="12" max="16384" width="8.7109375" style="174"/>
  </cols>
  <sheetData>
    <row r="1" spans="1:6" ht="15.75" x14ac:dyDescent="0.25">
      <c r="A1" s="164" t="s">
        <v>906</v>
      </c>
      <c r="B1" s="165" t="s">
        <v>907</v>
      </c>
      <c r="C1" s="164" t="s">
        <v>908</v>
      </c>
      <c r="D1" s="165" t="s">
        <v>909</v>
      </c>
      <c r="E1" s="164" t="s">
        <v>910</v>
      </c>
      <c r="F1" s="165" t="s">
        <v>911</v>
      </c>
    </row>
    <row r="2" spans="1:6" ht="15.75" x14ac:dyDescent="0.25">
      <c r="A2" s="167">
        <v>1</v>
      </c>
      <c r="B2" s="168" t="s">
        <v>912</v>
      </c>
      <c r="C2" s="169" t="s">
        <v>913</v>
      </c>
      <c r="D2" s="170">
        <v>1</v>
      </c>
      <c r="E2" s="264">
        <v>0</v>
      </c>
      <c r="F2" s="166">
        <f>D2*E2</f>
        <v>0</v>
      </c>
    </row>
    <row r="3" spans="1:6" ht="15.75" x14ac:dyDescent="0.25">
      <c r="A3" s="167">
        <v>2</v>
      </c>
      <c r="B3" s="168" t="s">
        <v>914</v>
      </c>
      <c r="C3" s="169" t="s">
        <v>913</v>
      </c>
      <c r="D3" s="170">
        <v>1</v>
      </c>
      <c r="E3" s="264">
        <v>0</v>
      </c>
      <c r="F3" s="166">
        <f t="shared" ref="F3:F54" si="0">D3*E3</f>
        <v>0</v>
      </c>
    </row>
    <row r="4" spans="1:6" ht="15.75" x14ac:dyDescent="0.25">
      <c r="A4" s="167">
        <v>3</v>
      </c>
      <c r="B4" s="168" t="s">
        <v>915</v>
      </c>
      <c r="C4" s="169" t="s">
        <v>913</v>
      </c>
      <c r="D4" s="170">
        <v>1</v>
      </c>
      <c r="E4" s="264">
        <v>0</v>
      </c>
      <c r="F4" s="166">
        <f t="shared" si="0"/>
        <v>0</v>
      </c>
    </row>
    <row r="5" spans="1:6" ht="14.45" customHeight="1" x14ac:dyDescent="0.25">
      <c r="A5" s="167">
        <v>4</v>
      </c>
      <c r="B5" s="168" t="s">
        <v>916</v>
      </c>
      <c r="C5" s="169" t="s">
        <v>913</v>
      </c>
      <c r="D5" s="171">
        <v>3</v>
      </c>
      <c r="E5" s="264">
        <v>0</v>
      </c>
      <c r="F5" s="166">
        <f t="shared" si="0"/>
        <v>0</v>
      </c>
    </row>
    <row r="6" spans="1:6" ht="15.75" x14ac:dyDescent="0.25">
      <c r="A6" s="167">
        <v>5</v>
      </c>
      <c r="B6" s="168" t="s">
        <v>917</v>
      </c>
      <c r="C6" s="169" t="s">
        <v>913</v>
      </c>
      <c r="D6" s="170">
        <v>7</v>
      </c>
      <c r="E6" s="264">
        <v>0</v>
      </c>
      <c r="F6" s="166">
        <f t="shared" si="0"/>
        <v>0</v>
      </c>
    </row>
    <row r="7" spans="1:6" ht="15.75" x14ac:dyDescent="0.25">
      <c r="A7" s="167">
        <v>6</v>
      </c>
      <c r="B7" s="168" t="s">
        <v>918</v>
      </c>
      <c r="C7" s="169" t="s">
        <v>913</v>
      </c>
      <c r="D7" s="170">
        <v>6</v>
      </c>
      <c r="E7" s="264">
        <v>0</v>
      </c>
      <c r="F7" s="166">
        <f t="shared" si="0"/>
        <v>0</v>
      </c>
    </row>
    <row r="8" spans="1:6" ht="15.75" x14ac:dyDescent="0.25">
      <c r="A8" s="167">
        <v>7</v>
      </c>
      <c r="B8" s="168" t="s">
        <v>919</v>
      </c>
      <c r="C8" s="169" t="s">
        <v>913</v>
      </c>
      <c r="D8" s="170">
        <v>1</v>
      </c>
      <c r="E8" s="264">
        <v>0</v>
      </c>
      <c r="F8" s="166">
        <f t="shared" si="0"/>
        <v>0</v>
      </c>
    </row>
    <row r="9" spans="1:6" ht="15.75" x14ac:dyDescent="0.25">
      <c r="A9" s="167">
        <v>8</v>
      </c>
      <c r="B9" s="168" t="s">
        <v>920</v>
      </c>
      <c r="C9" s="169" t="s">
        <v>913</v>
      </c>
      <c r="D9" s="170">
        <v>8</v>
      </c>
      <c r="E9" s="264">
        <v>0</v>
      </c>
      <c r="F9" s="166">
        <f t="shared" si="0"/>
        <v>0</v>
      </c>
    </row>
    <row r="10" spans="1:6" ht="15.75" x14ac:dyDescent="0.25">
      <c r="A10" s="167">
        <v>9</v>
      </c>
      <c r="B10" s="168" t="s">
        <v>921</v>
      </c>
      <c r="C10" s="169" t="s">
        <v>913</v>
      </c>
      <c r="D10" s="170">
        <v>1</v>
      </c>
      <c r="E10" s="264">
        <v>0</v>
      </c>
      <c r="F10" s="166">
        <f t="shared" si="0"/>
        <v>0</v>
      </c>
    </row>
    <row r="11" spans="1:6" ht="15.75" x14ac:dyDescent="0.25">
      <c r="A11" s="167">
        <v>10</v>
      </c>
      <c r="B11" s="168" t="s">
        <v>922</v>
      </c>
      <c r="C11" s="169" t="s">
        <v>913</v>
      </c>
      <c r="D11" s="170">
        <v>3</v>
      </c>
      <c r="E11" s="264">
        <v>0</v>
      </c>
      <c r="F11" s="166">
        <f t="shared" si="0"/>
        <v>0</v>
      </c>
    </row>
    <row r="12" spans="1:6" ht="15.75" x14ac:dyDescent="0.25">
      <c r="A12" s="167">
        <v>11</v>
      </c>
      <c r="B12" s="168" t="s">
        <v>923</v>
      </c>
      <c r="C12" s="169" t="s">
        <v>913</v>
      </c>
      <c r="D12" s="170">
        <v>1</v>
      </c>
      <c r="E12" s="264">
        <v>0</v>
      </c>
      <c r="F12" s="166">
        <f t="shared" si="0"/>
        <v>0</v>
      </c>
    </row>
    <row r="13" spans="1:6" ht="15.75" x14ac:dyDescent="0.25">
      <c r="A13" s="167">
        <v>12</v>
      </c>
      <c r="B13" s="168" t="s">
        <v>924</v>
      </c>
      <c r="C13" s="169" t="s">
        <v>913</v>
      </c>
      <c r="D13" s="170">
        <v>1</v>
      </c>
      <c r="E13" s="264">
        <v>0</v>
      </c>
      <c r="F13" s="166">
        <f t="shared" si="0"/>
        <v>0</v>
      </c>
    </row>
    <row r="14" spans="1:6" ht="15.75" x14ac:dyDescent="0.25">
      <c r="A14" s="167">
        <v>13</v>
      </c>
      <c r="B14" s="168" t="s">
        <v>925</v>
      </c>
      <c r="C14" s="169" t="s">
        <v>913</v>
      </c>
      <c r="D14" s="170">
        <v>14</v>
      </c>
      <c r="E14" s="264">
        <v>0</v>
      </c>
      <c r="F14" s="166">
        <f t="shared" si="0"/>
        <v>0</v>
      </c>
    </row>
    <row r="15" spans="1:6" ht="31.5" x14ac:dyDescent="0.25">
      <c r="A15" s="167">
        <v>14</v>
      </c>
      <c r="B15" s="168" t="s">
        <v>926</v>
      </c>
      <c r="C15" s="169" t="s">
        <v>913</v>
      </c>
      <c r="D15" s="170">
        <v>6</v>
      </c>
      <c r="E15" s="264">
        <v>0</v>
      </c>
      <c r="F15" s="166">
        <f t="shared" si="0"/>
        <v>0</v>
      </c>
    </row>
    <row r="16" spans="1:6" ht="15.75" x14ac:dyDescent="0.25">
      <c r="A16" s="167">
        <v>15</v>
      </c>
      <c r="B16" s="168" t="s">
        <v>927</v>
      </c>
      <c r="C16" s="169" t="s">
        <v>913</v>
      </c>
      <c r="D16" s="170">
        <v>10</v>
      </c>
      <c r="E16" s="264">
        <v>0</v>
      </c>
      <c r="F16" s="166">
        <f t="shared" si="0"/>
        <v>0</v>
      </c>
    </row>
    <row r="17" spans="1:6" ht="15.75" x14ac:dyDescent="0.25">
      <c r="A17" s="167">
        <v>16</v>
      </c>
      <c r="B17" s="168" t="s">
        <v>928</v>
      </c>
      <c r="C17" s="169" t="s">
        <v>913</v>
      </c>
      <c r="D17" s="170">
        <v>1</v>
      </c>
      <c r="E17" s="264">
        <v>0</v>
      </c>
      <c r="F17" s="166">
        <f t="shared" si="0"/>
        <v>0</v>
      </c>
    </row>
    <row r="18" spans="1:6" ht="15.75" x14ac:dyDescent="0.25">
      <c r="A18" s="167">
        <v>17</v>
      </c>
      <c r="B18" s="168" t="s">
        <v>929</v>
      </c>
      <c r="C18" s="169" t="s">
        <v>913</v>
      </c>
      <c r="D18" s="170">
        <v>5</v>
      </c>
      <c r="E18" s="264">
        <v>0</v>
      </c>
      <c r="F18" s="166">
        <f t="shared" si="0"/>
        <v>0</v>
      </c>
    </row>
    <row r="19" spans="1:6" ht="15.75" x14ac:dyDescent="0.25">
      <c r="A19" s="167">
        <v>18</v>
      </c>
      <c r="B19" s="168" t="s">
        <v>930</v>
      </c>
      <c r="C19" s="169" t="s">
        <v>913</v>
      </c>
      <c r="D19" s="170">
        <v>1</v>
      </c>
      <c r="E19" s="264">
        <v>0</v>
      </c>
      <c r="F19" s="166">
        <f t="shared" si="0"/>
        <v>0</v>
      </c>
    </row>
    <row r="20" spans="1:6" ht="15.75" x14ac:dyDescent="0.25">
      <c r="A20" s="167">
        <v>19</v>
      </c>
      <c r="B20" s="168" t="s">
        <v>931</v>
      </c>
      <c r="C20" s="169" t="s">
        <v>913</v>
      </c>
      <c r="D20" s="170">
        <v>5</v>
      </c>
      <c r="E20" s="264">
        <v>0</v>
      </c>
      <c r="F20" s="166">
        <f t="shared" si="0"/>
        <v>0</v>
      </c>
    </row>
    <row r="21" spans="1:6" ht="15.75" x14ac:dyDescent="0.25">
      <c r="A21" s="167">
        <v>20</v>
      </c>
      <c r="B21" s="168" t="s">
        <v>932</v>
      </c>
      <c r="C21" s="169" t="s">
        <v>913</v>
      </c>
      <c r="D21" s="170">
        <v>1</v>
      </c>
      <c r="E21" s="264">
        <v>0</v>
      </c>
      <c r="F21" s="166">
        <f t="shared" si="0"/>
        <v>0</v>
      </c>
    </row>
    <row r="22" spans="1:6" ht="15.75" x14ac:dyDescent="0.25">
      <c r="A22" s="167">
        <v>21</v>
      </c>
      <c r="B22" s="168" t="s">
        <v>933</v>
      </c>
      <c r="C22" s="169" t="s">
        <v>224</v>
      </c>
      <c r="D22" s="170">
        <v>40</v>
      </c>
      <c r="E22" s="264">
        <v>0</v>
      </c>
      <c r="F22" s="166">
        <f t="shared" si="0"/>
        <v>0</v>
      </c>
    </row>
    <row r="23" spans="1:6" ht="15.75" x14ac:dyDescent="0.25">
      <c r="A23" s="167">
        <v>22</v>
      </c>
      <c r="B23" s="168" t="s">
        <v>934</v>
      </c>
      <c r="C23" s="169" t="s">
        <v>224</v>
      </c>
      <c r="D23" s="170">
        <v>215</v>
      </c>
      <c r="E23" s="264">
        <v>0</v>
      </c>
      <c r="F23" s="166">
        <f t="shared" si="0"/>
        <v>0</v>
      </c>
    </row>
    <row r="24" spans="1:6" ht="15.75" x14ac:dyDescent="0.25">
      <c r="A24" s="167">
        <v>23</v>
      </c>
      <c r="B24" s="168" t="s">
        <v>935</v>
      </c>
      <c r="C24" s="169" t="s">
        <v>224</v>
      </c>
      <c r="D24" s="170">
        <v>132</v>
      </c>
      <c r="E24" s="264">
        <v>0</v>
      </c>
      <c r="F24" s="166">
        <f t="shared" si="0"/>
        <v>0</v>
      </c>
    </row>
    <row r="25" spans="1:6" ht="15.75" x14ac:dyDescent="0.25">
      <c r="A25" s="167">
        <v>24</v>
      </c>
      <c r="B25" s="168" t="s">
        <v>936</v>
      </c>
      <c r="C25" s="169" t="s">
        <v>224</v>
      </c>
      <c r="D25" s="170">
        <v>21</v>
      </c>
      <c r="E25" s="264">
        <v>0</v>
      </c>
      <c r="F25" s="166">
        <f t="shared" si="0"/>
        <v>0</v>
      </c>
    </row>
    <row r="26" spans="1:6" ht="15.75" x14ac:dyDescent="0.25">
      <c r="A26" s="167">
        <v>25</v>
      </c>
      <c r="B26" s="168" t="s">
        <v>937</v>
      </c>
      <c r="C26" s="169" t="s">
        <v>224</v>
      </c>
      <c r="D26" s="170">
        <v>5</v>
      </c>
      <c r="E26" s="264">
        <v>0</v>
      </c>
      <c r="F26" s="166">
        <f t="shared" si="0"/>
        <v>0</v>
      </c>
    </row>
    <row r="27" spans="1:6" ht="15.75" x14ac:dyDescent="0.25">
      <c r="A27" s="167">
        <v>26</v>
      </c>
      <c r="B27" s="168" t="s">
        <v>938</v>
      </c>
      <c r="C27" s="169" t="s">
        <v>224</v>
      </c>
      <c r="D27" s="170">
        <v>8</v>
      </c>
      <c r="E27" s="264">
        <v>0</v>
      </c>
      <c r="F27" s="166">
        <f t="shared" si="0"/>
        <v>0</v>
      </c>
    </row>
    <row r="28" spans="1:6" ht="15.75" x14ac:dyDescent="0.25">
      <c r="A28" s="167">
        <v>27</v>
      </c>
      <c r="B28" s="168" t="s">
        <v>939</v>
      </c>
      <c r="C28" s="169" t="s">
        <v>224</v>
      </c>
      <c r="D28" s="170">
        <v>20</v>
      </c>
      <c r="E28" s="264">
        <v>0</v>
      </c>
      <c r="F28" s="166">
        <f t="shared" si="0"/>
        <v>0</v>
      </c>
    </row>
    <row r="29" spans="1:6" ht="15.75" x14ac:dyDescent="0.25">
      <c r="A29" s="167">
        <v>28</v>
      </c>
      <c r="B29" s="172" t="s">
        <v>940</v>
      </c>
      <c r="C29" s="169" t="s">
        <v>224</v>
      </c>
      <c r="D29" s="170">
        <v>24</v>
      </c>
      <c r="E29" s="264">
        <v>0</v>
      </c>
      <c r="F29" s="166">
        <f t="shared" si="0"/>
        <v>0</v>
      </c>
    </row>
    <row r="30" spans="1:6" ht="15.75" x14ac:dyDescent="0.25">
      <c r="A30" s="167">
        <v>29</v>
      </c>
      <c r="B30" s="172" t="s">
        <v>941</v>
      </c>
      <c r="C30" s="169" t="s">
        <v>913</v>
      </c>
      <c r="D30" s="170">
        <v>1</v>
      </c>
      <c r="E30" s="264">
        <v>0</v>
      </c>
      <c r="F30" s="166">
        <f t="shared" si="0"/>
        <v>0</v>
      </c>
    </row>
    <row r="31" spans="1:6" ht="15.75" x14ac:dyDescent="0.25">
      <c r="A31" s="167">
        <v>30</v>
      </c>
      <c r="B31" s="172" t="s">
        <v>942</v>
      </c>
      <c r="C31" s="169" t="s">
        <v>913</v>
      </c>
      <c r="D31" s="170">
        <v>3</v>
      </c>
      <c r="E31" s="264">
        <v>0</v>
      </c>
      <c r="F31" s="166">
        <f t="shared" si="0"/>
        <v>0</v>
      </c>
    </row>
    <row r="32" spans="1:6" ht="15.75" x14ac:dyDescent="0.25">
      <c r="A32" s="167">
        <v>31</v>
      </c>
      <c r="B32" s="168" t="s">
        <v>943</v>
      </c>
      <c r="C32" s="169"/>
      <c r="D32" s="170"/>
      <c r="E32" s="264">
        <v>0</v>
      </c>
    </row>
    <row r="33" spans="1:6" ht="15.75" x14ac:dyDescent="0.25">
      <c r="A33" s="167">
        <v>32</v>
      </c>
      <c r="B33" s="172" t="s">
        <v>944</v>
      </c>
      <c r="C33" s="169" t="s">
        <v>224</v>
      </c>
      <c r="D33" s="170">
        <v>38</v>
      </c>
      <c r="E33" s="264">
        <v>0</v>
      </c>
      <c r="F33" s="166">
        <f t="shared" si="0"/>
        <v>0</v>
      </c>
    </row>
    <row r="34" spans="1:6" ht="15.75" x14ac:dyDescent="0.25">
      <c r="A34" s="167">
        <v>33</v>
      </c>
      <c r="B34" s="172" t="s">
        <v>945</v>
      </c>
      <c r="C34" s="169" t="s">
        <v>224</v>
      </c>
      <c r="D34" s="170">
        <v>32</v>
      </c>
      <c r="E34" s="264">
        <v>0</v>
      </c>
      <c r="F34" s="166">
        <f t="shared" si="0"/>
        <v>0</v>
      </c>
    </row>
    <row r="35" spans="1:6" ht="15.75" x14ac:dyDescent="0.25">
      <c r="A35" s="167">
        <v>34</v>
      </c>
      <c r="B35" s="172" t="s">
        <v>942</v>
      </c>
      <c r="C35" s="169" t="s">
        <v>913</v>
      </c>
      <c r="D35" s="170">
        <v>4</v>
      </c>
      <c r="E35" s="264">
        <v>0</v>
      </c>
      <c r="F35" s="166">
        <f t="shared" si="0"/>
        <v>0</v>
      </c>
    </row>
    <row r="36" spans="1:6" ht="15.75" x14ac:dyDescent="0.25">
      <c r="A36" s="167">
        <v>35</v>
      </c>
      <c r="B36" s="168" t="s">
        <v>946</v>
      </c>
      <c r="C36" s="169" t="s">
        <v>884</v>
      </c>
      <c r="D36" s="170">
        <v>1</v>
      </c>
      <c r="E36" s="264">
        <v>0</v>
      </c>
      <c r="F36" s="166">
        <f t="shared" si="0"/>
        <v>0</v>
      </c>
    </row>
    <row r="37" spans="1:6" ht="14.45" customHeight="1" x14ac:dyDescent="0.25">
      <c r="A37" s="167">
        <v>36</v>
      </c>
      <c r="B37" s="168" t="s">
        <v>947</v>
      </c>
      <c r="C37" s="169" t="s">
        <v>884</v>
      </c>
      <c r="D37" s="170">
        <v>1</v>
      </c>
      <c r="E37" s="264">
        <v>0</v>
      </c>
      <c r="F37" s="166">
        <f t="shared" si="0"/>
        <v>0</v>
      </c>
    </row>
    <row r="38" spans="1:6" ht="15.75" x14ac:dyDescent="0.25">
      <c r="A38" s="167">
        <v>39</v>
      </c>
      <c r="B38" s="168" t="s">
        <v>948</v>
      </c>
      <c r="C38" s="169" t="s">
        <v>949</v>
      </c>
      <c r="D38" s="170">
        <v>10</v>
      </c>
      <c r="E38" s="264">
        <v>0</v>
      </c>
      <c r="F38" s="166">
        <f t="shared" si="0"/>
        <v>0</v>
      </c>
    </row>
    <row r="39" spans="1:6" ht="15.75" x14ac:dyDescent="0.25">
      <c r="A39" s="167">
        <v>40</v>
      </c>
      <c r="B39" s="168" t="s">
        <v>950</v>
      </c>
      <c r="C39" s="169" t="s">
        <v>949</v>
      </c>
      <c r="D39" s="170">
        <v>5</v>
      </c>
      <c r="E39" s="264">
        <v>0</v>
      </c>
      <c r="F39" s="166">
        <f t="shared" si="0"/>
        <v>0</v>
      </c>
    </row>
    <row r="40" spans="1:6" ht="15.75" x14ac:dyDescent="0.25">
      <c r="A40" s="167">
        <v>41</v>
      </c>
      <c r="B40" s="168" t="s">
        <v>951</v>
      </c>
      <c r="C40" s="169" t="s">
        <v>949</v>
      </c>
      <c r="D40" s="170">
        <v>3</v>
      </c>
      <c r="E40" s="264">
        <v>0</v>
      </c>
      <c r="F40" s="166">
        <f t="shared" si="0"/>
        <v>0</v>
      </c>
    </row>
    <row r="41" spans="1:6" ht="15.75" x14ac:dyDescent="0.25">
      <c r="A41" s="167">
        <v>42</v>
      </c>
      <c r="B41" s="168" t="s">
        <v>952</v>
      </c>
      <c r="C41" s="169" t="s">
        <v>224</v>
      </c>
      <c r="D41" s="170">
        <v>45</v>
      </c>
      <c r="E41" s="264">
        <v>0</v>
      </c>
      <c r="F41" s="166">
        <f t="shared" si="0"/>
        <v>0</v>
      </c>
    </row>
    <row r="42" spans="1:6" ht="15.75" x14ac:dyDescent="0.25">
      <c r="A42" s="167">
        <v>43</v>
      </c>
      <c r="B42" s="168" t="s">
        <v>953</v>
      </c>
      <c r="C42" s="169" t="s">
        <v>224</v>
      </c>
      <c r="D42" s="170">
        <v>4</v>
      </c>
      <c r="E42" s="264">
        <v>0</v>
      </c>
      <c r="F42" s="166">
        <f t="shared" si="0"/>
        <v>0</v>
      </c>
    </row>
    <row r="43" spans="1:6" ht="15.75" x14ac:dyDescent="0.25">
      <c r="A43" s="167">
        <v>44</v>
      </c>
      <c r="B43" s="168" t="s">
        <v>954</v>
      </c>
      <c r="C43" s="169" t="s">
        <v>224</v>
      </c>
      <c r="D43" s="170">
        <v>6</v>
      </c>
      <c r="E43" s="264">
        <v>0</v>
      </c>
      <c r="F43" s="166">
        <f t="shared" si="0"/>
        <v>0</v>
      </c>
    </row>
    <row r="44" spans="1:6" ht="15.75" x14ac:dyDescent="0.25">
      <c r="A44" s="167">
        <v>45</v>
      </c>
      <c r="B44" s="168" t="s">
        <v>955</v>
      </c>
      <c r="C44" s="169" t="s">
        <v>913</v>
      </c>
      <c r="D44" s="170">
        <v>12</v>
      </c>
      <c r="E44" s="264">
        <v>0</v>
      </c>
      <c r="F44" s="166">
        <f t="shared" si="0"/>
        <v>0</v>
      </c>
    </row>
    <row r="45" spans="1:6" ht="15.75" x14ac:dyDescent="0.25">
      <c r="A45" s="167">
        <v>48</v>
      </c>
      <c r="B45" s="168" t="s">
        <v>956</v>
      </c>
      <c r="C45" s="169" t="s">
        <v>224</v>
      </c>
      <c r="D45" s="170">
        <v>42</v>
      </c>
      <c r="E45" s="264">
        <v>0</v>
      </c>
      <c r="F45" s="166">
        <f t="shared" si="0"/>
        <v>0</v>
      </c>
    </row>
    <row r="46" spans="1:6" ht="15.75" x14ac:dyDescent="0.25">
      <c r="A46" s="167">
        <v>49</v>
      </c>
      <c r="B46" s="168" t="s">
        <v>957</v>
      </c>
      <c r="C46" s="169" t="s">
        <v>224</v>
      </c>
      <c r="D46" s="170">
        <v>10</v>
      </c>
      <c r="E46" s="264">
        <v>0</v>
      </c>
      <c r="F46" s="166">
        <f t="shared" si="0"/>
        <v>0</v>
      </c>
    </row>
    <row r="47" spans="1:6" ht="15.75" x14ac:dyDescent="0.25">
      <c r="A47" s="167">
        <v>50</v>
      </c>
      <c r="B47" s="168" t="s">
        <v>958</v>
      </c>
      <c r="C47" s="169" t="s">
        <v>884</v>
      </c>
      <c r="D47" s="170">
        <v>1</v>
      </c>
      <c r="E47" s="264">
        <v>0</v>
      </c>
      <c r="F47" s="166">
        <f t="shared" si="0"/>
        <v>0</v>
      </c>
    </row>
    <row r="48" spans="1:6" ht="15.75" x14ac:dyDescent="0.25">
      <c r="A48" s="167">
        <v>51</v>
      </c>
      <c r="B48" s="168" t="s">
        <v>959</v>
      </c>
      <c r="C48" s="169" t="s">
        <v>884</v>
      </c>
      <c r="D48" s="170">
        <v>1</v>
      </c>
      <c r="E48" s="264">
        <v>0</v>
      </c>
      <c r="F48" s="166">
        <f t="shared" si="0"/>
        <v>0</v>
      </c>
    </row>
    <row r="49" spans="1:6" ht="15.75" x14ac:dyDescent="0.25">
      <c r="A49" s="167">
        <v>52</v>
      </c>
      <c r="B49" s="168" t="s">
        <v>960</v>
      </c>
      <c r="C49" s="169" t="s">
        <v>884</v>
      </c>
      <c r="D49" s="170">
        <v>1</v>
      </c>
      <c r="E49" s="264">
        <v>0</v>
      </c>
      <c r="F49" s="166">
        <f t="shared" si="0"/>
        <v>0</v>
      </c>
    </row>
    <row r="50" spans="1:6" ht="15.75" x14ac:dyDescent="0.25">
      <c r="A50" s="167">
        <v>53</v>
      </c>
      <c r="B50" s="168" t="s">
        <v>961</v>
      </c>
      <c r="C50" s="169" t="s">
        <v>884</v>
      </c>
      <c r="D50" s="170">
        <v>1</v>
      </c>
      <c r="E50" s="264">
        <v>0</v>
      </c>
      <c r="F50" s="166">
        <f t="shared" si="0"/>
        <v>0</v>
      </c>
    </row>
    <row r="51" spans="1:6" ht="15.75" x14ac:dyDescent="0.25">
      <c r="A51" s="167">
        <v>54</v>
      </c>
      <c r="B51" s="168" t="s">
        <v>962</v>
      </c>
      <c r="C51" s="169" t="s">
        <v>884</v>
      </c>
      <c r="D51" s="170">
        <v>1</v>
      </c>
      <c r="E51" s="264">
        <v>0</v>
      </c>
      <c r="F51" s="166">
        <f t="shared" si="0"/>
        <v>0</v>
      </c>
    </row>
    <row r="52" spans="1:6" ht="15.75" x14ac:dyDescent="0.25">
      <c r="A52" s="167">
        <v>55</v>
      </c>
      <c r="B52" s="168" t="s">
        <v>963</v>
      </c>
      <c r="C52" s="169" t="s">
        <v>884</v>
      </c>
      <c r="D52" s="170">
        <v>1</v>
      </c>
      <c r="E52" s="264">
        <v>0</v>
      </c>
      <c r="F52" s="166">
        <f t="shared" si="0"/>
        <v>0</v>
      </c>
    </row>
    <row r="53" spans="1:6" ht="15.75" x14ac:dyDescent="0.25">
      <c r="A53" s="167">
        <v>56</v>
      </c>
      <c r="B53" s="168" t="s">
        <v>964</v>
      </c>
      <c r="C53" s="169" t="s">
        <v>884</v>
      </c>
      <c r="D53" s="170">
        <v>1</v>
      </c>
      <c r="E53" s="264">
        <v>0</v>
      </c>
      <c r="F53" s="166">
        <f t="shared" si="0"/>
        <v>0</v>
      </c>
    </row>
    <row r="54" spans="1:6" ht="15.75" x14ac:dyDescent="0.25">
      <c r="A54" s="167">
        <v>57</v>
      </c>
      <c r="B54" s="173" t="s">
        <v>965</v>
      </c>
      <c r="C54" s="169" t="s">
        <v>884</v>
      </c>
      <c r="D54" s="170">
        <v>1</v>
      </c>
      <c r="E54" s="264">
        <v>0</v>
      </c>
      <c r="F54" s="166">
        <f t="shared" si="0"/>
        <v>0</v>
      </c>
    </row>
    <row r="56" spans="1:6" x14ac:dyDescent="0.25">
      <c r="F56" s="175">
        <f>SUM(F2:F55)</f>
        <v>0</v>
      </c>
    </row>
  </sheetData>
  <sheetProtection selectLockedCells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1"/>
  <sheetViews>
    <sheetView tabSelected="1" zoomScaleNormal="100" zoomScaleSheetLayoutView="90" workbookViewId="0">
      <selection activeCell="O54" sqref="O54"/>
    </sheetView>
  </sheetViews>
  <sheetFormatPr defaultRowHeight="12.75" x14ac:dyDescent="0.2"/>
  <cols>
    <col min="1" max="1" width="6.140625" style="176" customWidth="1"/>
    <col min="2" max="2" width="27.85546875" style="179" customWidth="1"/>
    <col min="3" max="3" width="21" style="179" customWidth="1"/>
    <col min="4" max="4" width="18.85546875" style="179" customWidth="1"/>
    <col min="5" max="5" width="12.85546875" style="179" customWidth="1"/>
    <col min="6" max="6" width="4.28515625" style="176" customWidth="1"/>
    <col min="7" max="7" width="8.7109375" style="176" customWidth="1"/>
    <col min="8" max="8" width="13.42578125" style="191" customWidth="1"/>
    <col min="9" max="9" width="18.140625" style="180" customWidth="1"/>
    <col min="10" max="10" width="8.7109375" style="181"/>
    <col min="11" max="256" width="8.7109375" style="179"/>
    <col min="257" max="257" width="6.140625" style="179" customWidth="1"/>
    <col min="258" max="258" width="27.85546875" style="179" customWidth="1"/>
    <col min="259" max="259" width="21" style="179" customWidth="1"/>
    <col min="260" max="260" width="18.85546875" style="179" customWidth="1"/>
    <col min="261" max="261" width="12.85546875" style="179" customWidth="1"/>
    <col min="262" max="262" width="4.28515625" style="179" customWidth="1"/>
    <col min="263" max="263" width="8.7109375" style="179" customWidth="1"/>
    <col min="264" max="264" width="13.42578125" style="179" customWidth="1"/>
    <col min="265" max="265" width="18.140625" style="179" customWidth="1"/>
    <col min="266" max="512" width="8.7109375" style="179"/>
    <col min="513" max="513" width="6.140625" style="179" customWidth="1"/>
    <col min="514" max="514" width="27.85546875" style="179" customWidth="1"/>
    <col min="515" max="515" width="21" style="179" customWidth="1"/>
    <col min="516" max="516" width="18.85546875" style="179" customWidth="1"/>
    <col min="517" max="517" width="12.85546875" style="179" customWidth="1"/>
    <col min="518" max="518" width="4.28515625" style="179" customWidth="1"/>
    <col min="519" max="519" width="8.7109375" style="179" customWidth="1"/>
    <col min="520" max="520" width="13.42578125" style="179" customWidth="1"/>
    <col min="521" max="521" width="18.140625" style="179" customWidth="1"/>
    <col min="522" max="768" width="8.7109375" style="179"/>
    <col min="769" max="769" width="6.140625" style="179" customWidth="1"/>
    <col min="770" max="770" width="27.85546875" style="179" customWidth="1"/>
    <col min="771" max="771" width="21" style="179" customWidth="1"/>
    <col min="772" max="772" width="18.85546875" style="179" customWidth="1"/>
    <col min="773" max="773" width="12.85546875" style="179" customWidth="1"/>
    <col min="774" max="774" width="4.28515625" style="179" customWidth="1"/>
    <col min="775" max="775" width="8.7109375" style="179" customWidth="1"/>
    <col min="776" max="776" width="13.42578125" style="179" customWidth="1"/>
    <col min="777" max="777" width="18.140625" style="179" customWidth="1"/>
    <col min="778" max="1024" width="8.7109375" style="179"/>
    <col min="1025" max="1025" width="6.140625" style="179" customWidth="1"/>
    <col min="1026" max="1026" width="27.85546875" style="179" customWidth="1"/>
    <col min="1027" max="1027" width="21" style="179" customWidth="1"/>
    <col min="1028" max="1028" width="18.85546875" style="179" customWidth="1"/>
    <col min="1029" max="1029" width="12.85546875" style="179" customWidth="1"/>
    <col min="1030" max="1030" width="4.28515625" style="179" customWidth="1"/>
    <col min="1031" max="1031" width="8.7109375" style="179" customWidth="1"/>
    <col min="1032" max="1032" width="13.42578125" style="179" customWidth="1"/>
    <col min="1033" max="1033" width="18.140625" style="179" customWidth="1"/>
    <col min="1034" max="1280" width="8.7109375" style="179"/>
    <col min="1281" max="1281" width="6.140625" style="179" customWidth="1"/>
    <col min="1282" max="1282" width="27.85546875" style="179" customWidth="1"/>
    <col min="1283" max="1283" width="21" style="179" customWidth="1"/>
    <col min="1284" max="1284" width="18.85546875" style="179" customWidth="1"/>
    <col min="1285" max="1285" width="12.85546875" style="179" customWidth="1"/>
    <col min="1286" max="1286" width="4.28515625" style="179" customWidth="1"/>
    <col min="1287" max="1287" width="8.7109375" style="179" customWidth="1"/>
    <col min="1288" max="1288" width="13.42578125" style="179" customWidth="1"/>
    <col min="1289" max="1289" width="18.140625" style="179" customWidth="1"/>
    <col min="1290" max="1536" width="8.7109375" style="179"/>
    <col min="1537" max="1537" width="6.140625" style="179" customWidth="1"/>
    <col min="1538" max="1538" width="27.85546875" style="179" customWidth="1"/>
    <col min="1539" max="1539" width="21" style="179" customWidth="1"/>
    <col min="1540" max="1540" width="18.85546875" style="179" customWidth="1"/>
    <col min="1541" max="1541" width="12.85546875" style="179" customWidth="1"/>
    <col min="1542" max="1542" width="4.28515625" style="179" customWidth="1"/>
    <col min="1543" max="1543" width="8.7109375" style="179" customWidth="1"/>
    <col min="1544" max="1544" width="13.42578125" style="179" customWidth="1"/>
    <col min="1545" max="1545" width="18.140625" style="179" customWidth="1"/>
    <col min="1546" max="1792" width="8.7109375" style="179"/>
    <col min="1793" max="1793" width="6.140625" style="179" customWidth="1"/>
    <col min="1794" max="1794" width="27.85546875" style="179" customWidth="1"/>
    <col min="1795" max="1795" width="21" style="179" customWidth="1"/>
    <col min="1796" max="1796" width="18.85546875" style="179" customWidth="1"/>
    <col min="1797" max="1797" width="12.85546875" style="179" customWidth="1"/>
    <col min="1798" max="1798" width="4.28515625" style="179" customWidth="1"/>
    <col min="1799" max="1799" width="8.7109375" style="179" customWidth="1"/>
    <col min="1800" max="1800" width="13.42578125" style="179" customWidth="1"/>
    <col min="1801" max="1801" width="18.140625" style="179" customWidth="1"/>
    <col min="1802" max="2048" width="8.7109375" style="179"/>
    <col min="2049" max="2049" width="6.140625" style="179" customWidth="1"/>
    <col min="2050" max="2050" width="27.85546875" style="179" customWidth="1"/>
    <col min="2051" max="2051" width="21" style="179" customWidth="1"/>
    <col min="2052" max="2052" width="18.85546875" style="179" customWidth="1"/>
    <col min="2053" max="2053" width="12.85546875" style="179" customWidth="1"/>
    <col min="2054" max="2054" width="4.28515625" style="179" customWidth="1"/>
    <col min="2055" max="2055" width="8.7109375" style="179" customWidth="1"/>
    <col min="2056" max="2056" width="13.42578125" style="179" customWidth="1"/>
    <col min="2057" max="2057" width="18.140625" style="179" customWidth="1"/>
    <col min="2058" max="2304" width="8.7109375" style="179"/>
    <col min="2305" max="2305" width="6.140625" style="179" customWidth="1"/>
    <col min="2306" max="2306" width="27.85546875" style="179" customWidth="1"/>
    <col min="2307" max="2307" width="21" style="179" customWidth="1"/>
    <col min="2308" max="2308" width="18.85546875" style="179" customWidth="1"/>
    <col min="2309" max="2309" width="12.85546875" style="179" customWidth="1"/>
    <col min="2310" max="2310" width="4.28515625" style="179" customWidth="1"/>
    <col min="2311" max="2311" width="8.7109375" style="179" customWidth="1"/>
    <col min="2312" max="2312" width="13.42578125" style="179" customWidth="1"/>
    <col min="2313" max="2313" width="18.140625" style="179" customWidth="1"/>
    <col min="2314" max="2560" width="8.7109375" style="179"/>
    <col min="2561" max="2561" width="6.140625" style="179" customWidth="1"/>
    <col min="2562" max="2562" width="27.85546875" style="179" customWidth="1"/>
    <col min="2563" max="2563" width="21" style="179" customWidth="1"/>
    <col min="2564" max="2564" width="18.85546875" style="179" customWidth="1"/>
    <col min="2565" max="2565" width="12.85546875" style="179" customWidth="1"/>
    <col min="2566" max="2566" width="4.28515625" style="179" customWidth="1"/>
    <col min="2567" max="2567" width="8.7109375" style="179" customWidth="1"/>
    <col min="2568" max="2568" width="13.42578125" style="179" customWidth="1"/>
    <col min="2569" max="2569" width="18.140625" style="179" customWidth="1"/>
    <col min="2570" max="2816" width="8.7109375" style="179"/>
    <col min="2817" max="2817" width="6.140625" style="179" customWidth="1"/>
    <col min="2818" max="2818" width="27.85546875" style="179" customWidth="1"/>
    <col min="2819" max="2819" width="21" style="179" customWidth="1"/>
    <col min="2820" max="2820" width="18.85546875" style="179" customWidth="1"/>
    <col min="2821" max="2821" width="12.85546875" style="179" customWidth="1"/>
    <col min="2822" max="2822" width="4.28515625" style="179" customWidth="1"/>
    <col min="2823" max="2823" width="8.7109375" style="179" customWidth="1"/>
    <col min="2824" max="2824" width="13.42578125" style="179" customWidth="1"/>
    <col min="2825" max="2825" width="18.140625" style="179" customWidth="1"/>
    <col min="2826" max="3072" width="8.7109375" style="179"/>
    <col min="3073" max="3073" width="6.140625" style="179" customWidth="1"/>
    <col min="3074" max="3074" width="27.85546875" style="179" customWidth="1"/>
    <col min="3075" max="3075" width="21" style="179" customWidth="1"/>
    <col min="3076" max="3076" width="18.85546875" style="179" customWidth="1"/>
    <col min="3077" max="3077" width="12.85546875" style="179" customWidth="1"/>
    <col min="3078" max="3078" width="4.28515625" style="179" customWidth="1"/>
    <col min="3079" max="3079" width="8.7109375" style="179" customWidth="1"/>
    <col min="3080" max="3080" width="13.42578125" style="179" customWidth="1"/>
    <col min="3081" max="3081" width="18.140625" style="179" customWidth="1"/>
    <col min="3082" max="3328" width="8.7109375" style="179"/>
    <col min="3329" max="3329" width="6.140625" style="179" customWidth="1"/>
    <col min="3330" max="3330" width="27.85546875" style="179" customWidth="1"/>
    <col min="3331" max="3331" width="21" style="179" customWidth="1"/>
    <col min="3332" max="3332" width="18.85546875" style="179" customWidth="1"/>
    <col min="3333" max="3333" width="12.85546875" style="179" customWidth="1"/>
    <col min="3334" max="3334" width="4.28515625" style="179" customWidth="1"/>
    <col min="3335" max="3335" width="8.7109375" style="179" customWidth="1"/>
    <col min="3336" max="3336" width="13.42578125" style="179" customWidth="1"/>
    <col min="3337" max="3337" width="18.140625" style="179" customWidth="1"/>
    <col min="3338" max="3584" width="8.7109375" style="179"/>
    <col min="3585" max="3585" width="6.140625" style="179" customWidth="1"/>
    <col min="3586" max="3586" width="27.85546875" style="179" customWidth="1"/>
    <col min="3587" max="3587" width="21" style="179" customWidth="1"/>
    <col min="3588" max="3588" width="18.85546875" style="179" customWidth="1"/>
    <col min="3589" max="3589" width="12.85546875" style="179" customWidth="1"/>
    <col min="3590" max="3590" width="4.28515625" style="179" customWidth="1"/>
    <col min="3591" max="3591" width="8.7109375" style="179" customWidth="1"/>
    <col min="3592" max="3592" width="13.42578125" style="179" customWidth="1"/>
    <col min="3593" max="3593" width="18.140625" style="179" customWidth="1"/>
    <col min="3594" max="3840" width="8.7109375" style="179"/>
    <col min="3841" max="3841" width="6.140625" style="179" customWidth="1"/>
    <col min="3842" max="3842" width="27.85546875" style="179" customWidth="1"/>
    <col min="3843" max="3843" width="21" style="179" customWidth="1"/>
    <col min="3844" max="3844" width="18.85546875" style="179" customWidth="1"/>
    <col min="3845" max="3845" width="12.85546875" style="179" customWidth="1"/>
    <col min="3846" max="3846" width="4.28515625" style="179" customWidth="1"/>
    <col min="3847" max="3847" width="8.7109375" style="179" customWidth="1"/>
    <col min="3848" max="3848" width="13.42578125" style="179" customWidth="1"/>
    <col min="3849" max="3849" width="18.140625" style="179" customWidth="1"/>
    <col min="3850" max="4096" width="8.7109375" style="179"/>
    <col min="4097" max="4097" width="6.140625" style="179" customWidth="1"/>
    <col min="4098" max="4098" width="27.85546875" style="179" customWidth="1"/>
    <col min="4099" max="4099" width="21" style="179" customWidth="1"/>
    <col min="4100" max="4100" width="18.85546875" style="179" customWidth="1"/>
    <col min="4101" max="4101" width="12.85546875" style="179" customWidth="1"/>
    <col min="4102" max="4102" width="4.28515625" style="179" customWidth="1"/>
    <col min="4103" max="4103" width="8.7109375" style="179" customWidth="1"/>
    <col min="4104" max="4104" width="13.42578125" style="179" customWidth="1"/>
    <col min="4105" max="4105" width="18.140625" style="179" customWidth="1"/>
    <col min="4106" max="4352" width="8.7109375" style="179"/>
    <col min="4353" max="4353" width="6.140625" style="179" customWidth="1"/>
    <col min="4354" max="4354" width="27.85546875" style="179" customWidth="1"/>
    <col min="4355" max="4355" width="21" style="179" customWidth="1"/>
    <col min="4356" max="4356" width="18.85546875" style="179" customWidth="1"/>
    <col min="4357" max="4357" width="12.85546875" style="179" customWidth="1"/>
    <col min="4358" max="4358" width="4.28515625" style="179" customWidth="1"/>
    <col min="4359" max="4359" width="8.7109375" style="179" customWidth="1"/>
    <col min="4360" max="4360" width="13.42578125" style="179" customWidth="1"/>
    <col min="4361" max="4361" width="18.140625" style="179" customWidth="1"/>
    <col min="4362" max="4608" width="8.7109375" style="179"/>
    <col min="4609" max="4609" width="6.140625" style="179" customWidth="1"/>
    <col min="4610" max="4610" width="27.85546875" style="179" customWidth="1"/>
    <col min="4611" max="4611" width="21" style="179" customWidth="1"/>
    <col min="4612" max="4612" width="18.85546875" style="179" customWidth="1"/>
    <col min="4613" max="4613" width="12.85546875" style="179" customWidth="1"/>
    <col min="4614" max="4614" width="4.28515625" style="179" customWidth="1"/>
    <col min="4615" max="4615" width="8.7109375" style="179" customWidth="1"/>
    <col min="4616" max="4616" width="13.42578125" style="179" customWidth="1"/>
    <col min="4617" max="4617" width="18.140625" style="179" customWidth="1"/>
    <col min="4618" max="4864" width="8.7109375" style="179"/>
    <col min="4865" max="4865" width="6.140625" style="179" customWidth="1"/>
    <col min="4866" max="4866" width="27.85546875" style="179" customWidth="1"/>
    <col min="4867" max="4867" width="21" style="179" customWidth="1"/>
    <col min="4868" max="4868" width="18.85546875" style="179" customWidth="1"/>
    <col min="4869" max="4869" width="12.85546875" style="179" customWidth="1"/>
    <col min="4870" max="4870" width="4.28515625" style="179" customWidth="1"/>
    <col min="4871" max="4871" width="8.7109375" style="179" customWidth="1"/>
    <col min="4872" max="4872" width="13.42578125" style="179" customWidth="1"/>
    <col min="4873" max="4873" width="18.140625" style="179" customWidth="1"/>
    <col min="4874" max="5120" width="8.7109375" style="179"/>
    <col min="5121" max="5121" width="6.140625" style="179" customWidth="1"/>
    <col min="5122" max="5122" width="27.85546875" style="179" customWidth="1"/>
    <col min="5123" max="5123" width="21" style="179" customWidth="1"/>
    <col min="5124" max="5124" width="18.85546875" style="179" customWidth="1"/>
    <col min="5125" max="5125" width="12.85546875" style="179" customWidth="1"/>
    <col min="5126" max="5126" width="4.28515625" style="179" customWidth="1"/>
    <col min="5127" max="5127" width="8.7109375" style="179" customWidth="1"/>
    <col min="5128" max="5128" width="13.42578125" style="179" customWidth="1"/>
    <col min="5129" max="5129" width="18.140625" style="179" customWidth="1"/>
    <col min="5130" max="5376" width="8.7109375" style="179"/>
    <col min="5377" max="5377" width="6.140625" style="179" customWidth="1"/>
    <col min="5378" max="5378" width="27.85546875" style="179" customWidth="1"/>
    <col min="5379" max="5379" width="21" style="179" customWidth="1"/>
    <col min="5380" max="5380" width="18.85546875" style="179" customWidth="1"/>
    <col min="5381" max="5381" width="12.85546875" style="179" customWidth="1"/>
    <col min="5382" max="5382" width="4.28515625" style="179" customWidth="1"/>
    <col min="5383" max="5383" width="8.7109375" style="179" customWidth="1"/>
    <col min="5384" max="5384" width="13.42578125" style="179" customWidth="1"/>
    <col min="5385" max="5385" width="18.140625" style="179" customWidth="1"/>
    <col min="5386" max="5632" width="8.7109375" style="179"/>
    <col min="5633" max="5633" width="6.140625" style="179" customWidth="1"/>
    <col min="5634" max="5634" width="27.85546875" style="179" customWidth="1"/>
    <col min="5635" max="5635" width="21" style="179" customWidth="1"/>
    <col min="5636" max="5636" width="18.85546875" style="179" customWidth="1"/>
    <col min="5637" max="5637" width="12.85546875" style="179" customWidth="1"/>
    <col min="5638" max="5638" width="4.28515625" style="179" customWidth="1"/>
    <col min="5639" max="5639" width="8.7109375" style="179" customWidth="1"/>
    <col min="5640" max="5640" width="13.42578125" style="179" customWidth="1"/>
    <col min="5641" max="5641" width="18.140625" style="179" customWidth="1"/>
    <col min="5642" max="5888" width="8.7109375" style="179"/>
    <col min="5889" max="5889" width="6.140625" style="179" customWidth="1"/>
    <col min="5890" max="5890" width="27.85546875" style="179" customWidth="1"/>
    <col min="5891" max="5891" width="21" style="179" customWidth="1"/>
    <col min="5892" max="5892" width="18.85546875" style="179" customWidth="1"/>
    <col min="5893" max="5893" width="12.85546875" style="179" customWidth="1"/>
    <col min="5894" max="5894" width="4.28515625" style="179" customWidth="1"/>
    <col min="5895" max="5895" width="8.7109375" style="179" customWidth="1"/>
    <col min="5896" max="5896" width="13.42578125" style="179" customWidth="1"/>
    <col min="5897" max="5897" width="18.140625" style="179" customWidth="1"/>
    <col min="5898" max="6144" width="8.7109375" style="179"/>
    <col min="6145" max="6145" width="6.140625" style="179" customWidth="1"/>
    <col min="6146" max="6146" width="27.85546875" style="179" customWidth="1"/>
    <col min="6147" max="6147" width="21" style="179" customWidth="1"/>
    <col min="6148" max="6148" width="18.85546875" style="179" customWidth="1"/>
    <col min="6149" max="6149" width="12.85546875" style="179" customWidth="1"/>
    <col min="6150" max="6150" width="4.28515625" style="179" customWidth="1"/>
    <col min="6151" max="6151" width="8.7109375" style="179" customWidth="1"/>
    <col min="6152" max="6152" width="13.42578125" style="179" customWidth="1"/>
    <col min="6153" max="6153" width="18.140625" style="179" customWidth="1"/>
    <col min="6154" max="6400" width="8.7109375" style="179"/>
    <col min="6401" max="6401" width="6.140625" style="179" customWidth="1"/>
    <col min="6402" max="6402" width="27.85546875" style="179" customWidth="1"/>
    <col min="6403" max="6403" width="21" style="179" customWidth="1"/>
    <col min="6404" max="6404" width="18.85546875" style="179" customWidth="1"/>
    <col min="6405" max="6405" width="12.85546875" style="179" customWidth="1"/>
    <col min="6406" max="6406" width="4.28515625" style="179" customWidth="1"/>
    <col min="6407" max="6407" width="8.7109375" style="179" customWidth="1"/>
    <col min="6408" max="6408" width="13.42578125" style="179" customWidth="1"/>
    <col min="6409" max="6409" width="18.140625" style="179" customWidth="1"/>
    <col min="6410" max="6656" width="8.7109375" style="179"/>
    <col min="6657" max="6657" width="6.140625" style="179" customWidth="1"/>
    <col min="6658" max="6658" width="27.85546875" style="179" customWidth="1"/>
    <col min="6659" max="6659" width="21" style="179" customWidth="1"/>
    <col min="6660" max="6660" width="18.85546875" style="179" customWidth="1"/>
    <col min="6661" max="6661" width="12.85546875" style="179" customWidth="1"/>
    <col min="6662" max="6662" width="4.28515625" style="179" customWidth="1"/>
    <col min="6663" max="6663" width="8.7109375" style="179" customWidth="1"/>
    <col min="6664" max="6664" width="13.42578125" style="179" customWidth="1"/>
    <col min="6665" max="6665" width="18.140625" style="179" customWidth="1"/>
    <col min="6666" max="6912" width="8.7109375" style="179"/>
    <col min="6913" max="6913" width="6.140625" style="179" customWidth="1"/>
    <col min="6914" max="6914" width="27.85546875" style="179" customWidth="1"/>
    <col min="6915" max="6915" width="21" style="179" customWidth="1"/>
    <col min="6916" max="6916" width="18.85546875" style="179" customWidth="1"/>
    <col min="6917" max="6917" width="12.85546875" style="179" customWidth="1"/>
    <col min="6918" max="6918" width="4.28515625" style="179" customWidth="1"/>
    <col min="6919" max="6919" width="8.7109375" style="179" customWidth="1"/>
    <col min="6920" max="6920" width="13.42578125" style="179" customWidth="1"/>
    <col min="6921" max="6921" width="18.140625" style="179" customWidth="1"/>
    <col min="6922" max="7168" width="8.7109375" style="179"/>
    <col min="7169" max="7169" width="6.140625" style="179" customWidth="1"/>
    <col min="7170" max="7170" width="27.85546875" style="179" customWidth="1"/>
    <col min="7171" max="7171" width="21" style="179" customWidth="1"/>
    <col min="7172" max="7172" width="18.85546875" style="179" customWidth="1"/>
    <col min="7173" max="7173" width="12.85546875" style="179" customWidth="1"/>
    <col min="7174" max="7174" width="4.28515625" style="179" customWidth="1"/>
    <col min="7175" max="7175" width="8.7109375" style="179" customWidth="1"/>
    <col min="7176" max="7176" width="13.42578125" style="179" customWidth="1"/>
    <col min="7177" max="7177" width="18.140625" style="179" customWidth="1"/>
    <col min="7178" max="7424" width="8.7109375" style="179"/>
    <col min="7425" max="7425" width="6.140625" style="179" customWidth="1"/>
    <col min="7426" max="7426" width="27.85546875" style="179" customWidth="1"/>
    <col min="7427" max="7427" width="21" style="179" customWidth="1"/>
    <col min="7428" max="7428" width="18.85546875" style="179" customWidth="1"/>
    <col min="7429" max="7429" width="12.85546875" style="179" customWidth="1"/>
    <col min="7430" max="7430" width="4.28515625" style="179" customWidth="1"/>
    <col min="7431" max="7431" width="8.7109375" style="179" customWidth="1"/>
    <col min="7432" max="7432" width="13.42578125" style="179" customWidth="1"/>
    <col min="7433" max="7433" width="18.140625" style="179" customWidth="1"/>
    <col min="7434" max="7680" width="8.7109375" style="179"/>
    <col min="7681" max="7681" width="6.140625" style="179" customWidth="1"/>
    <col min="7682" max="7682" width="27.85546875" style="179" customWidth="1"/>
    <col min="7683" max="7683" width="21" style="179" customWidth="1"/>
    <col min="7684" max="7684" width="18.85546875" style="179" customWidth="1"/>
    <col min="7685" max="7685" width="12.85546875" style="179" customWidth="1"/>
    <col min="7686" max="7686" width="4.28515625" style="179" customWidth="1"/>
    <col min="7687" max="7687" width="8.7109375" style="179" customWidth="1"/>
    <col min="7688" max="7688" width="13.42578125" style="179" customWidth="1"/>
    <col min="7689" max="7689" width="18.140625" style="179" customWidth="1"/>
    <col min="7690" max="7936" width="8.7109375" style="179"/>
    <col min="7937" max="7937" width="6.140625" style="179" customWidth="1"/>
    <col min="7938" max="7938" width="27.85546875" style="179" customWidth="1"/>
    <col min="7939" max="7939" width="21" style="179" customWidth="1"/>
    <col min="7940" max="7940" width="18.85546875" style="179" customWidth="1"/>
    <col min="7941" max="7941" width="12.85546875" style="179" customWidth="1"/>
    <col min="7942" max="7942" width="4.28515625" style="179" customWidth="1"/>
    <col min="7943" max="7943" width="8.7109375" style="179" customWidth="1"/>
    <col min="7944" max="7944" width="13.42578125" style="179" customWidth="1"/>
    <col min="7945" max="7945" width="18.140625" style="179" customWidth="1"/>
    <col min="7946" max="8192" width="8.7109375" style="179"/>
    <col min="8193" max="8193" width="6.140625" style="179" customWidth="1"/>
    <col min="8194" max="8194" width="27.85546875" style="179" customWidth="1"/>
    <col min="8195" max="8195" width="21" style="179" customWidth="1"/>
    <col min="8196" max="8196" width="18.85546875" style="179" customWidth="1"/>
    <col min="8197" max="8197" width="12.85546875" style="179" customWidth="1"/>
    <col min="8198" max="8198" width="4.28515625" style="179" customWidth="1"/>
    <col min="8199" max="8199" width="8.7109375" style="179" customWidth="1"/>
    <col min="8200" max="8200" width="13.42578125" style="179" customWidth="1"/>
    <col min="8201" max="8201" width="18.140625" style="179" customWidth="1"/>
    <col min="8202" max="8448" width="8.7109375" style="179"/>
    <col min="8449" max="8449" width="6.140625" style="179" customWidth="1"/>
    <col min="8450" max="8450" width="27.85546875" style="179" customWidth="1"/>
    <col min="8451" max="8451" width="21" style="179" customWidth="1"/>
    <col min="8452" max="8452" width="18.85546875" style="179" customWidth="1"/>
    <col min="8453" max="8453" width="12.85546875" style="179" customWidth="1"/>
    <col min="8454" max="8454" width="4.28515625" style="179" customWidth="1"/>
    <col min="8455" max="8455" width="8.7109375" style="179" customWidth="1"/>
    <col min="8456" max="8456" width="13.42578125" style="179" customWidth="1"/>
    <col min="8457" max="8457" width="18.140625" style="179" customWidth="1"/>
    <col min="8458" max="8704" width="8.7109375" style="179"/>
    <col min="8705" max="8705" width="6.140625" style="179" customWidth="1"/>
    <col min="8706" max="8706" width="27.85546875" style="179" customWidth="1"/>
    <col min="8707" max="8707" width="21" style="179" customWidth="1"/>
    <col min="8708" max="8708" width="18.85546875" style="179" customWidth="1"/>
    <col min="8709" max="8709" width="12.85546875" style="179" customWidth="1"/>
    <col min="8710" max="8710" width="4.28515625" style="179" customWidth="1"/>
    <col min="8711" max="8711" width="8.7109375" style="179" customWidth="1"/>
    <col min="8712" max="8712" width="13.42578125" style="179" customWidth="1"/>
    <col min="8713" max="8713" width="18.140625" style="179" customWidth="1"/>
    <col min="8714" max="8960" width="8.7109375" style="179"/>
    <col min="8961" max="8961" width="6.140625" style="179" customWidth="1"/>
    <col min="8962" max="8962" width="27.85546875" style="179" customWidth="1"/>
    <col min="8963" max="8963" width="21" style="179" customWidth="1"/>
    <col min="8964" max="8964" width="18.85546875" style="179" customWidth="1"/>
    <col min="8965" max="8965" width="12.85546875" style="179" customWidth="1"/>
    <col min="8966" max="8966" width="4.28515625" style="179" customWidth="1"/>
    <col min="8967" max="8967" width="8.7109375" style="179" customWidth="1"/>
    <col min="8968" max="8968" width="13.42578125" style="179" customWidth="1"/>
    <col min="8969" max="8969" width="18.140625" style="179" customWidth="1"/>
    <col min="8970" max="9216" width="8.7109375" style="179"/>
    <col min="9217" max="9217" width="6.140625" style="179" customWidth="1"/>
    <col min="9218" max="9218" width="27.85546875" style="179" customWidth="1"/>
    <col min="9219" max="9219" width="21" style="179" customWidth="1"/>
    <col min="9220" max="9220" width="18.85546875" style="179" customWidth="1"/>
    <col min="9221" max="9221" width="12.85546875" style="179" customWidth="1"/>
    <col min="9222" max="9222" width="4.28515625" style="179" customWidth="1"/>
    <col min="9223" max="9223" width="8.7109375" style="179" customWidth="1"/>
    <col min="9224" max="9224" width="13.42578125" style="179" customWidth="1"/>
    <col min="9225" max="9225" width="18.140625" style="179" customWidth="1"/>
    <col min="9226" max="9472" width="8.7109375" style="179"/>
    <col min="9473" max="9473" width="6.140625" style="179" customWidth="1"/>
    <col min="9474" max="9474" width="27.85546875" style="179" customWidth="1"/>
    <col min="9475" max="9475" width="21" style="179" customWidth="1"/>
    <col min="9476" max="9476" width="18.85546875" style="179" customWidth="1"/>
    <col min="9477" max="9477" width="12.85546875" style="179" customWidth="1"/>
    <col min="9478" max="9478" width="4.28515625" style="179" customWidth="1"/>
    <col min="9479" max="9479" width="8.7109375" style="179" customWidth="1"/>
    <col min="9480" max="9480" width="13.42578125" style="179" customWidth="1"/>
    <col min="9481" max="9481" width="18.140625" style="179" customWidth="1"/>
    <col min="9482" max="9728" width="8.7109375" style="179"/>
    <col min="9729" max="9729" width="6.140625" style="179" customWidth="1"/>
    <col min="9730" max="9730" width="27.85546875" style="179" customWidth="1"/>
    <col min="9731" max="9731" width="21" style="179" customWidth="1"/>
    <col min="9732" max="9732" width="18.85546875" style="179" customWidth="1"/>
    <col min="9733" max="9733" width="12.85546875" style="179" customWidth="1"/>
    <col min="9734" max="9734" width="4.28515625" style="179" customWidth="1"/>
    <col min="9735" max="9735" width="8.7109375" style="179" customWidth="1"/>
    <col min="9736" max="9736" width="13.42578125" style="179" customWidth="1"/>
    <col min="9737" max="9737" width="18.140625" style="179" customWidth="1"/>
    <col min="9738" max="9984" width="8.7109375" style="179"/>
    <col min="9985" max="9985" width="6.140625" style="179" customWidth="1"/>
    <col min="9986" max="9986" width="27.85546875" style="179" customWidth="1"/>
    <col min="9987" max="9987" width="21" style="179" customWidth="1"/>
    <col min="9988" max="9988" width="18.85546875" style="179" customWidth="1"/>
    <col min="9989" max="9989" width="12.85546875" style="179" customWidth="1"/>
    <col min="9990" max="9990" width="4.28515625" style="179" customWidth="1"/>
    <col min="9991" max="9991" width="8.7109375" style="179" customWidth="1"/>
    <col min="9992" max="9992" width="13.42578125" style="179" customWidth="1"/>
    <col min="9993" max="9993" width="18.140625" style="179" customWidth="1"/>
    <col min="9994" max="10240" width="8.7109375" style="179"/>
    <col min="10241" max="10241" width="6.140625" style="179" customWidth="1"/>
    <col min="10242" max="10242" width="27.85546875" style="179" customWidth="1"/>
    <col min="10243" max="10243" width="21" style="179" customWidth="1"/>
    <col min="10244" max="10244" width="18.85546875" style="179" customWidth="1"/>
    <col min="10245" max="10245" width="12.85546875" style="179" customWidth="1"/>
    <col min="10246" max="10246" width="4.28515625" style="179" customWidth="1"/>
    <col min="10247" max="10247" width="8.7109375" style="179" customWidth="1"/>
    <col min="10248" max="10248" width="13.42578125" style="179" customWidth="1"/>
    <col min="10249" max="10249" width="18.140625" style="179" customWidth="1"/>
    <col min="10250" max="10496" width="8.7109375" style="179"/>
    <col min="10497" max="10497" width="6.140625" style="179" customWidth="1"/>
    <col min="10498" max="10498" width="27.85546875" style="179" customWidth="1"/>
    <col min="10499" max="10499" width="21" style="179" customWidth="1"/>
    <col min="10500" max="10500" width="18.85546875" style="179" customWidth="1"/>
    <col min="10501" max="10501" width="12.85546875" style="179" customWidth="1"/>
    <col min="10502" max="10502" width="4.28515625" style="179" customWidth="1"/>
    <col min="10503" max="10503" width="8.7109375" style="179" customWidth="1"/>
    <col min="10504" max="10504" width="13.42578125" style="179" customWidth="1"/>
    <col min="10505" max="10505" width="18.140625" style="179" customWidth="1"/>
    <col min="10506" max="10752" width="8.7109375" style="179"/>
    <col min="10753" max="10753" width="6.140625" style="179" customWidth="1"/>
    <col min="10754" max="10754" width="27.85546875" style="179" customWidth="1"/>
    <col min="10755" max="10755" width="21" style="179" customWidth="1"/>
    <col min="10756" max="10756" width="18.85546875" style="179" customWidth="1"/>
    <col min="10757" max="10757" width="12.85546875" style="179" customWidth="1"/>
    <col min="10758" max="10758" width="4.28515625" style="179" customWidth="1"/>
    <col min="10759" max="10759" width="8.7109375" style="179" customWidth="1"/>
    <col min="10760" max="10760" width="13.42578125" style="179" customWidth="1"/>
    <col min="10761" max="10761" width="18.140625" style="179" customWidth="1"/>
    <col min="10762" max="11008" width="8.7109375" style="179"/>
    <col min="11009" max="11009" width="6.140625" style="179" customWidth="1"/>
    <col min="11010" max="11010" width="27.85546875" style="179" customWidth="1"/>
    <col min="11011" max="11011" width="21" style="179" customWidth="1"/>
    <col min="11012" max="11012" width="18.85546875" style="179" customWidth="1"/>
    <col min="11013" max="11013" width="12.85546875" style="179" customWidth="1"/>
    <col min="11014" max="11014" width="4.28515625" style="179" customWidth="1"/>
    <col min="11015" max="11015" width="8.7109375" style="179" customWidth="1"/>
    <col min="11016" max="11016" width="13.42578125" style="179" customWidth="1"/>
    <col min="11017" max="11017" width="18.140625" style="179" customWidth="1"/>
    <col min="11018" max="11264" width="8.7109375" style="179"/>
    <col min="11265" max="11265" width="6.140625" style="179" customWidth="1"/>
    <col min="11266" max="11266" width="27.85546875" style="179" customWidth="1"/>
    <col min="11267" max="11267" width="21" style="179" customWidth="1"/>
    <col min="11268" max="11268" width="18.85546875" style="179" customWidth="1"/>
    <col min="11269" max="11269" width="12.85546875" style="179" customWidth="1"/>
    <col min="11270" max="11270" width="4.28515625" style="179" customWidth="1"/>
    <col min="11271" max="11271" width="8.7109375" style="179" customWidth="1"/>
    <col min="11272" max="11272" width="13.42578125" style="179" customWidth="1"/>
    <col min="11273" max="11273" width="18.140625" style="179" customWidth="1"/>
    <col min="11274" max="11520" width="8.7109375" style="179"/>
    <col min="11521" max="11521" width="6.140625" style="179" customWidth="1"/>
    <col min="11522" max="11522" width="27.85546875" style="179" customWidth="1"/>
    <col min="11523" max="11523" width="21" style="179" customWidth="1"/>
    <col min="11524" max="11524" width="18.85546875" style="179" customWidth="1"/>
    <col min="11525" max="11525" width="12.85546875" style="179" customWidth="1"/>
    <col min="11526" max="11526" width="4.28515625" style="179" customWidth="1"/>
    <col min="11527" max="11527" width="8.7109375" style="179" customWidth="1"/>
    <col min="11528" max="11528" width="13.42578125" style="179" customWidth="1"/>
    <col min="11529" max="11529" width="18.140625" style="179" customWidth="1"/>
    <col min="11530" max="11776" width="8.7109375" style="179"/>
    <col min="11777" max="11777" width="6.140625" style="179" customWidth="1"/>
    <col min="11778" max="11778" width="27.85546875" style="179" customWidth="1"/>
    <col min="11779" max="11779" width="21" style="179" customWidth="1"/>
    <col min="11780" max="11780" width="18.85546875" style="179" customWidth="1"/>
    <col min="11781" max="11781" width="12.85546875" style="179" customWidth="1"/>
    <col min="11782" max="11782" width="4.28515625" style="179" customWidth="1"/>
    <col min="11783" max="11783" width="8.7109375" style="179" customWidth="1"/>
    <col min="11784" max="11784" width="13.42578125" style="179" customWidth="1"/>
    <col min="11785" max="11785" width="18.140625" style="179" customWidth="1"/>
    <col min="11786" max="12032" width="8.7109375" style="179"/>
    <col min="12033" max="12033" width="6.140625" style="179" customWidth="1"/>
    <col min="12034" max="12034" width="27.85546875" style="179" customWidth="1"/>
    <col min="12035" max="12035" width="21" style="179" customWidth="1"/>
    <col min="12036" max="12036" width="18.85546875" style="179" customWidth="1"/>
    <col min="12037" max="12037" width="12.85546875" style="179" customWidth="1"/>
    <col min="12038" max="12038" width="4.28515625" style="179" customWidth="1"/>
    <col min="12039" max="12039" width="8.7109375" style="179" customWidth="1"/>
    <col min="12040" max="12040" width="13.42578125" style="179" customWidth="1"/>
    <col min="12041" max="12041" width="18.140625" style="179" customWidth="1"/>
    <col min="12042" max="12288" width="8.7109375" style="179"/>
    <col min="12289" max="12289" width="6.140625" style="179" customWidth="1"/>
    <col min="12290" max="12290" width="27.85546875" style="179" customWidth="1"/>
    <col min="12291" max="12291" width="21" style="179" customWidth="1"/>
    <col min="12292" max="12292" width="18.85546875" style="179" customWidth="1"/>
    <col min="12293" max="12293" width="12.85546875" style="179" customWidth="1"/>
    <col min="12294" max="12294" width="4.28515625" style="179" customWidth="1"/>
    <col min="12295" max="12295" width="8.7109375" style="179" customWidth="1"/>
    <col min="12296" max="12296" width="13.42578125" style="179" customWidth="1"/>
    <col min="12297" max="12297" width="18.140625" style="179" customWidth="1"/>
    <col min="12298" max="12544" width="8.7109375" style="179"/>
    <col min="12545" max="12545" width="6.140625" style="179" customWidth="1"/>
    <col min="12546" max="12546" width="27.85546875" style="179" customWidth="1"/>
    <col min="12547" max="12547" width="21" style="179" customWidth="1"/>
    <col min="12548" max="12548" width="18.85546875" style="179" customWidth="1"/>
    <col min="12549" max="12549" width="12.85546875" style="179" customWidth="1"/>
    <col min="12550" max="12550" width="4.28515625" style="179" customWidth="1"/>
    <col min="12551" max="12551" width="8.7109375" style="179" customWidth="1"/>
    <col min="12552" max="12552" width="13.42578125" style="179" customWidth="1"/>
    <col min="12553" max="12553" width="18.140625" style="179" customWidth="1"/>
    <col min="12554" max="12800" width="8.7109375" style="179"/>
    <col min="12801" max="12801" width="6.140625" style="179" customWidth="1"/>
    <col min="12802" max="12802" width="27.85546875" style="179" customWidth="1"/>
    <col min="12803" max="12803" width="21" style="179" customWidth="1"/>
    <col min="12804" max="12804" width="18.85546875" style="179" customWidth="1"/>
    <col min="12805" max="12805" width="12.85546875" style="179" customWidth="1"/>
    <col min="12806" max="12806" width="4.28515625" style="179" customWidth="1"/>
    <col min="12807" max="12807" width="8.7109375" style="179" customWidth="1"/>
    <col min="12808" max="12808" width="13.42578125" style="179" customWidth="1"/>
    <col min="12809" max="12809" width="18.140625" style="179" customWidth="1"/>
    <col min="12810" max="13056" width="8.7109375" style="179"/>
    <col min="13057" max="13057" width="6.140625" style="179" customWidth="1"/>
    <col min="13058" max="13058" width="27.85546875" style="179" customWidth="1"/>
    <col min="13059" max="13059" width="21" style="179" customWidth="1"/>
    <col min="13060" max="13060" width="18.85546875" style="179" customWidth="1"/>
    <col min="13061" max="13061" width="12.85546875" style="179" customWidth="1"/>
    <col min="13062" max="13062" width="4.28515625" style="179" customWidth="1"/>
    <col min="13063" max="13063" width="8.7109375" style="179" customWidth="1"/>
    <col min="13064" max="13064" width="13.42578125" style="179" customWidth="1"/>
    <col min="13065" max="13065" width="18.140625" style="179" customWidth="1"/>
    <col min="13066" max="13312" width="8.7109375" style="179"/>
    <col min="13313" max="13313" width="6.140625" style="179" customWidth="1"/>
    <col min="13314" max="13314" width="27.85546875" style="179" customWidth="1"/>
    <col min="13315" max="13315" width="21" style="179" customWidth="1"/>
    <col min="13316" max="13316" width="18.85546875" style="179" customWidth="1"/>
    <col min="13317" max="13317" width="12.85546875" style="179" customWidth="1"/>
    <col min="13318" max="13318" width="4.28515625" style="179" customWidth="1"/>
    <col min="13319" max="13319" width="8.7109375" style="179" customWidth="1"/>
    <col min="13320" max="13320" width="13.42578125" style="179" customWidth="1"/>
    <col min="13321" max="13321" width="18.140625" style="179" customWidth="1"/>
    <col min="13322" max="13568" width="8.7109375" style="179"/>
    <col min="13569" max="13569" width="6.140625" style="179" customWidth="1"/>
    <col min="13570" max="13570" width="27.85546875" style="179" customWidth="1"/>
    <col min="13571" max="13571" width="21" style="179" customWidth="1"/>
    <col min="13572" max="13572" width="18.85546875" style="179" customWidth="1"/>
    <col min="13573" max="13573" width="12.85546875" style="179" customWidth="1"/>
    <col min="13574" max="13574" width="4.28515625" style="179" customWidth="1"/>
    <col min="13575" max="13575" width="8.7109375" style="179" customWidth="1"/>
    <col min="13576" max="13576" width="13.42578125" style="179" customWidth="1"/>
    <col min="13577" max="13577" width="18.140625" style="179" customWidth="1"/>
    <col min="13578" max="13824" width="8.7109375" style="179"/>
    <col min="13825" max="13825" width="6.140625" style="179" customWidth="1"/>
    <col min="13826" max="13826" width="27.85546875" style="179" customWidth="1"/>
    <col min="13827" max="13827" width="21" style="179" customWidth="1"/>
    <col min="13828" max="13828" width="18.85546875" style="179" customWidth="1"/>
    <col min="13829" max="13829" width="12.85546875" style="179" customWidth="1"/>
    <col min="13830" max="13830" width="4.28515625" style="179" customWidth="1"/>
    <col min="13831" max="13831" width="8.7109375" style="179" customWidth="1"/>
    <col min="13832" max="13832" width="13.42578125" style="179" customWidth="1"/>
    <col min="13833" max="13833" width="18.140625" style="179" customWidth="1"/>
    <col min="13834" max="14080" width="8.7109375" style="179"/>
    <col min="14081" max="14081" width="6.140625" style="179" customWidth="1"/>
    <col min="14082" max="14082" width="27.85546875" style="179" customWidth="1"/>
    <col min="14083" max="14083" width="21" style="179" customWidth="1"/>
    <col min="14084" max="14084" width="18.85546875" style="179" customWidth="1"/>
    <col min="14085" max="14085" width="12.85546875" style="179" customWidth="1"/>
    <col min="14086" max="14086" width="4.28515625" style="179" customWidth="1"/>
    <col min="14087" max="14087" width="8.7109375" style="179" customWidth="1"/>
    <col min="14088" max="14088" width="13.42578125" style="179" customWidth="1"/>
    <col min="14089" max="14089" width="18.140625" style="179" customWidth="1"/>
    <col min="14090" max="14336" width="8.7109375" style="179"/>
    <col min="14337" max="14337" width="6.140625" style="179" customWidth="1"/>
    <col min="14338" max="14338" width="27.85546875" style="179" customWidth="1"/>
    <col min="14339" max="14339" width="21" style="179" customWidth="1"/>
    <col min="14340" max="14340" width="18.85546875" style="179" customWidth="1"/>
    <col min="14341" max="14341" width="12.85546875" style="179" customWidth="1"/>
    <col min="14342" max="14342" width="4.28515625" style="179" customWidth="1"/>
    <col min="14343" max="14343" width="8.7109375" style="179" customWidth="1"/>
    <col min="14344" max="14344" width="13.42578125" style="179" customWidth="1"/>
    <col min="14345" max="14345" width="18.140625" style="179" customWidth="1"/>
    <col min="14346" max="14592" width="8.7109375" style="179"/>
    <col min="14593" max="14593" width="6.140625" style="179" customWidth="1"/>
    <col min="14594" max="14594" width="27.85546875" style="179" customWidth="1"/>
    <col min="14595" max="14595" width="21" style="179" customWidth="1"/>
    <col min="14596" max="14596" width="18.85546875" style="179" customWidth="1"/>
    <col min="14597" max="14597" width="12.85546875" style="179" customWidth="1"/>
    <col min="14598" max="14598" width="4.28515625" style="179" customWidth="1"/>
    <col min="14599" max="14599" width="8.7109375" style="179" customWidth="1"/>
    <col min="14600" max="14600" width="13.42578125" style="179" customWidth="1"/>
    <col min="14601" max="14601" width="18.140625" style="179" customWidth="1"/>
    <col min="14602" max="14848" width="8.7109375" style="179"/>
    <col min="14849" max="14849" width="6.140625" style="179" customWidth="1"/>
    <col min="14850" max="14850" width="27.85546875" style="179" customWidth="1"/>
    <col min="14851" max="14851" width="21" style="179" customWidth="1"/>
    <col min="14852" max="14852" width="18.85546875" style="179" customWidth="1"/>
    <col min="14853" max="14853" width="12.85546875" style="179" customWidth="1"/>
    <col min="14854" max="14854" width="4.28515625" style="179" customWidth="1"/>
    <col min="14855" max="14855" width="8.7109375" style="179" customWidth="1"/>
    <col min="14856" max="14856" width="13.42578125" style="179" customWidth="1"/>
    <col min="14857" max="14857" width="18.140625" style="179" customWidth="1"/>
    <col min="14858" max="15104" width="8.7109375" style="179"/>
    <col min="15105" max="15105" width="6.140625" style="179" customWidth="1"/>
    <col min="15106" max="15106" width="27.85546875" style="179" customWidth="1"/>
    <col min="15107" max="15107" width="21" style="179" customWidth="1"/>
    <col min="15108" max="15108" width="18.85546875" style="179" customWidth="1"/>
    <col min="15109" max="15109" width="12.85546875" style="179" customWidth="1"/>
    <col min="15110" max="15110" width="4.28515625" style="179" customWidth="1"/>
    <col min="15111" max="15111" width="8.7109375" style="179" customWidth="1"/>
    <col min="15112" max="15112" width="13.42578125" style="179" customWidth="1"/>
    <col min="15113" max="15113" width="18.140625" style="179" customWidth="1"/>
    <col min="15114" max="15360" width="8.7109375" style="179"/>
    <col min="15361" max="15361" width="6.140625" style="179" customWidth="1"/>
    <col min="15362" max="15362" width="27.85546875" style="179" customWidth="1"/>
    <col min="15363" max="15363" width="21" style="179" customWidth="1"/>
    <col min="15364" max="15364" width="18.85546875" style="179" customWidth="1"/>
    <col min="15365" max="15365" width="12.85546875" style="179" customWidth="1"/>
    <col min="15366" max="15366" width="4.28515625" style="179" customWidth="1"/>
    <col min="15367" max="15367" width="8.7109375" style="179" customWidth="1"/>
    <col min="15368" max="15368" width="13.42578125" style="179" customWidth="1"/>
    <col min="15369" max="15369" width="18.140625" style="179" customWidth="1"/>
    <col min="15370" max="15616" width="8.7109375" style="179"/>
    <col min="15617" max="15617" width="6.140625" style="179" customWidth="1"/>
    <col min="15618" max="15618" width="27.85546875" style="179" customWidth="1"/>
    <col min="15619" max="15619" width="21" style="179" customWidth="1"/>
    <col min="15620" max="15620" width="18.85546875" style="179" customWidth="1"/>
    <col min="15621" max="15621" width="12.85546875" style="179" customWidth="1"/>
    <col min="15622" max="15622" width="4.28515625" style="179" customWidth="1"/>
    <col min="15623" max="15623" width="8.7109375" style="179" customWidth="1"/>
    <col min="15624" max="15624" width="13.42578125" style="179" customWidth="1"/>
    <col min="15625" max="15625" width="18.140625" style="179" customWidth="1"/>
    <col min="15626" max="15872" width="8.7109375" style="179"/>
    <col min="15873" max="15873" width="6.140625" style="179" customWidth="1"/>
    <col min="15874" max="15874" width="27.85546875" style="179" customWidth="1"/>
    <col min="15875" max="15875" width="21" style="179" customWidth="1"/>
    <col min="15876" max="15876" width="18.85546875" style="179" customWidth="1"/>
    <col min="15877" max="15877" width="12.85546875" style="179" customWidth="1"/>
    <col min="15878" max="15878" width="4.28515625" style="179" customWidth="1"/>
    <col min="15879" max="15879" width="8.7109375" style="179" customWidth="1"/>
    <col min="15880" max="15880" width="13.42578125" style="179" customWidth="1"/>
    <col min="15881" max="15881" width="18.140625" style="179" customWidth="1"/>
    <col min="15882" max="16128" width="8.7109375" style="179"/>
    <col min="16129" max="16129" width="6.140625" style="179" customWidth="1"/>
    <col min="16130" max="16130" width="27.85546875" style="179" customWidth="1"/>
    <col min="16131" max="16131" width="21" style="179" customWidth="1"/>
    <col min="16132" max="16132" width="18.85546875" style="179" customWidth="1"/>
    <col min="16133" max="16133" width="12.85546875" style="179" customWidth="1"/>
    <col min="16134" max="16134" width="4.28515625" style="179" customWidth="1"/>
    <col min="16135" max="16135" width="8.7109375" style="179" customWidth="1"/>
    <col min="16136" max="16136" width="13.42578125" style="179" customWidth="1"/>
    <col min="16137" max="16137" width="18.140625" style="179" customWidth="1"/>
    <col min="16138" max="16384" width="8.7109375" style="179"/>
  </cols>
  <sheetData>
    <row r="1" spans="1:9" ht="18" x14ac:dyDescent="0.25">
      <c r="B1" s="177" t="s">
        <v>966</v>
      </c>
      <c r="C1" s="178"/>
      <c r="H1" s="180"/>
    </row>
    <row r="2" spans="1:9" x14ac:dyDescent="0.2">
      <c r="B2" s="182" t="s">
        <v>907</v>
      </c>
      <c r="C2" s="178"/>
      <c r="F2" s="183" t="s">
        <v>908</v>
      </c>
      <c r="G2" s="183" t="s">
        <v>909</v>
      </c>
      <c r="H2" s="184" t="s">
        <v>910</v>
      </c>
      <c r="I2" s="184" t="s">
        <v>911</v>
      </c>
    </row>
    <row r="3" spans="1:9" x14ac:dyDescent="0.2">
      <c r="B3" s="185" t="s">
        <v>967</v>
      </c>
      <c r="C3" s="178"/>
      <c r="D3" s="182"/>
      <c r="H3" s="180"/>
    </row>
    <row r="4" spans="1:9" x14ac:dyDescent="0.2">
      <c r="A4" s="186" t="s">
        <v>968</v>
      </c>
      <c r="B4" s="179" t="s">
        <v>969</v>
      </c>
      <c r="C4" s="179" t="s">
        <v>970</v>
      </c>
      <c r="E4" s="179" t="s">
        <v>971</v>
      </c>
      <c r="F4" s="176" t="s">
        <v>913</v>
      </c>
      <c r="G4" s="187">
        <v>1</v>
      </c>
      <c r="H4" s="263">
        <v>0</v>
      </c>
      <c r="I4" s="187">
        <f>G4*H4</f>
        <v>0</v>
      </c>
    </row>
    <row r="5" spans="1:9" x14ac:dyDescent="0.2">
      <c r="A5" s="186"/>
      <c r="B5" s="179" t="s">
        <v>972</v>
      </c>
      <c r="G5" s="187"/>
      <c r="H5" s="263">
        <v>0</v>
      </c>
      <c r="I5" s="187"/>
    </row>
    <row r="6" spans="1:9" x14ac:dyDescent="0.2">
      <c r="A6" s="186"/>
      <c r="B6" s="179" t="s">
        <v>973</v>
      </c>
      <c r="E6" s="179" t="s">
        <v>971</v>
      </c>
      <c r="F6" s="176" t="s">
        <v>913</v>
      </c>
      <c r="G6" s="187">
        <v>1</v>
      </c>
      <c r="H6" s="263">
        <v>0</v>
      </c>
      <c r="I6" s="187">
        <f>G6*H6</f>
        <v>0</v>
      </c>
    </row>
    <row r="7" spans="1:9" x14ac:dyDescent="0.2">
      <c r="A7" s="186"/>
      <c r="B7" s="179" t="s">
        <v>974</v>
      </c>
      <c r="E7" s="179" t="s">
        <v>971</v>
      </c>
      <c r="F7" s="176" t="s">
        <v>913</v>
      </c>
      <c r="G7" s="187">
        <v>2</v>
      </c>
      <c r="H7" s="263">
        <v>0</v>
      </c>
      <c r="I7" s="187">
        <f>G7*H7</f>
        <v>0</v>
      </c>
    </row>
    <row r="8" spans="1:9" x14ac:dyDescent="0.2">
      <c r="A8" s="186" t="s">
        <v>975</v>
      </c>
      <c r="B8" s="179" t="s">
        <v>969</v>
      </c>
      <c r="C8" s="179" t="s">
        <v>976</v>
      </c>
      <c r="E8" s="179" t="s">
        <v>971</v>
      </c>
      <c r="F8" s="176" t="s">
        <v>913</v>
      </c>
      <c r="G8" s="187">
        <v>1</v>
      </c>
      <c r="H8" s="263">
        <v>0</v>
      </c>
      <c r="I8" s="187">
        <f>G8*H8</f>
        <v>0</v>
      </c>
    </row>
    <row r="9" spans="1:9" x14ac:dyDescent="0.2">
      <c r="A9" s="186"/>
      <c r="B9" s="179" t="s">
        <v>977</v>
      </c>
      <c r="G9" s="187"/>
      <c r="H9" s="263">
        <v>0</v>
      </c>
      <c r="I9" s="187"/>
    </row>
    <row r="10" spans="1:9" x14ac:dyDescent="0.2">
      <c r="A10" s="186"/>
      <c r="B10" s="179" t="s">
        <v>973</v>
      </c>
      <c r="E10" s="179" t="s">
        <v>971</v>
      </c>
      <c r="F10" s="176" t="s">
        <v>913</v>
      </c>
      <c r="G10" s="187">
        <v>1</v>
      </c>
      <c r="H10" s="263">
        <v>0</v>
      </c>
      <c r="I10" s="187">
        <f>G10*H10</f>
        <v>0</v>
      </c>
    </row>
    <row r="11" spans="1:9" x14ac:dyDescent="0.2">
      <c r="A11" s="186"/>
      <c r="B11" s="179" t="s">
        <v>978</v>
      </c>
      <c r="E11" s="179" t="s">
        <v>971</v>
      </c>
      <c r="F11" s="176" t="s">
        <v>913</v>
      </c>
      <c r="G11" s="187">
        <v>2</v>
      </c>
      <c r="H11" s="263">
        <v>0</v>
      </c>
      <c r="I11" s="187">
        <f>G11*H11</f>
        <v>0</v>
      </c>
    </row>
    <row r="12" spans="1:9" x14ac:dyDescent="0.2">
      <c r="A12" s="186" t="s">
        <v>979</v>
      </c>
      <c r="B12" s="179" t="s">
        <v>969</v>
      </c>
      <c r="C12" s="179" t="s">
        <v>980</v>
      </c>
      <c r="E12" s="179" t="s">
        <v>971</v>
      </c>
      <c r="F12" s="176" t="s">
        <v>913</v>
      </c>
      <c r="G12" s="187">
        <v>1</v>
      </c>
      <c r="H12" s="263">
        <v>0</v>
      </c>
      <c r="I12" s="187">
        <f>G12*H12</f>
        <v>0</v>
      </c>
    </row>
    <row r="13" spans="1:9" x14ac:dyDescent="0.2">
      <c r="A13" s="186"/>
      <c r="B13" s="179" t="s">
        <v>981</v>
      </c>
      <c r="G13" s="187"/>
      <c r="H13" s="263">
        <v>0</v>
      </c>
      <c r="I13" s="187"/>
    </row>
    <row r="14" spans="1:9" x14ac:dyDescent="0.2">
      <c r="A14" s="186" t="s">
        <v>982</v>
      </c>
      <c r="B14" s="179" t="s">
        <v>983</v>
      </c>
      <c r="C14" s="188" t="s">
        <v>984</v>
      </c>
      <c r="D14" s="179" t="s">
        <v>985</v>
      </c>
      <c r="F14" s="176" t="s">
        <v>913</v>
      </c>
      <c r="G14" s="187">
        <v>1</v>
      </c>
      <c r="H14" s="263">
        <v>0</v>
      </c>
      <c r="I14" s="187">
        <f>G14*H14</f>
        <v>0</v>
      </c>
    </row>
    <row r="15" spans="1:9" x14ac:dyDescent="0.2">
      <c r="A15" s="186"/>
      <c r="B15" s="179" t="s">
        <v>986</v>
      </c>
      <c r="C15" s="188"/>
      <c r="G15" s="187"/>
      <c r="H15" s="263">
        <v>0</v>
      </c>
      <c r="I15" s="187"/>
    </row>
    <row r="16" spans="1:9" x14ac:dyDescent="0.2">
      <c r="A16" s="186" t="s">
        <v>987</v>
      </c>
      <c r="B16" s="179" t="s">
        <v>983</v>
      </c>
      <c r="C16" s="188" t="s">
        <v>988</v>
      </c>
      <c r="D16" s="179" t="s">
        <v>985</v>
      </c>
      <c r="F16" s="176" t="s">
        <v>913</v>
      </c>
      <c r="G16" s="187">
        <v>2</v>
      </c>
      <c r="H16" s="263">
        <v>0</v>
      </c>
      <c r="I16" s="187">
        <f>G16*H16</f>
        <v>0</v>
      </c>
    </row>
    <row r="17" spans="1:9" x14ac:dyDescent="0.2">
      <c r="A17" s="186"/>
      <c r="B17" s="179" t="s">
        <v>989</v>
      </c>
      <c r="C17" s="188"/>
      <c r="G17" s="187"/>
      <c r="H17" s="263">
        <v>0</v>
      </c>
      <c r="I17" s="187"/>
    </row>
    <row r="18" spans="1:9" x14ac:dyDescent="0.2">
      <c r="A18" s="186" t="s">
        <v>990</v>
      </c>
      <c r="B18" s="179" t="s">
        <v>983</v>
      </c>
      <c r="C18" s="188" t="s">
        <v>991</v>
      </c>
      <c r="F18" s="176" t="s">
        <v>913</v>
      </c>
      <c r="G18" s="187">
        <v>1</v>
      </c>
      <c r="H18" s="263">
        <v>0</v>
      </c>
      <c r="I18" s="187">
        <f t="shared" ref="I18:I31" si="0">G18*H18</f>
        <v>0</v>
      </c>
    </row>
    <row r="19" spans="1:9" x14ac:dyDescent="0.2">
      <c r="A19" s="186" t="s">
        <v>992</v>
      </c>
      <c r="B19" s="179" t="s">
        <v>993</v>
      </c>
      <c r="C19" s="188" t="s">
        <v>984</v>
      </c>
      <c r="F19" s="176" t="s">
        <v>913</v>
      </c>
      <c r="G19" s="187">
        <v>1</v>
      </c>
      <c r="H19" s="263">
        <v>0</v>
      </c>
      <c r="I19" s="187">
        <f t="shared" si="0"/>
        <v>0</v>
      </c>
    </row>
    <row r="20" spans="1:9" x14ac:dyDescent="0.2">
      <c r="A20" s="186" t="s">
        <v>994</v>
      </c>
      <c r="B20" s="179" t="s">
        <v>993</v>
      </c>
      <c r="C20" s="188" t="s">
        <v>988</v>
      </c>
      <c r="F20" s="176" t="s">
        <v>913</v>
      </c>
      <c r="G20" s="187">
        <v>1</v>
      </c>
      <c r="H20" s="263">
        <v>0</v>
      </c>
      <c r="I20" s="187">
        <f t="shared" si="0"/>
        <v>0</v>
      </c>
    </row>
    <row r="21" spans="1:9" x14ac:dyDescent="0.2">
      <c r="A21" s="186" t="s">
        <v>995</v>
      </c>
      <c r="B21" s="179" t="s">
        <v>996</v>
      </c>
      <c r="C21" s="188" t="s">
        <v>997</v>
      </c>
      <c r="D21" s="179" t="s">
        <v>998</v>
      </c>
      <c r="F21" s="176" t="s">
        <v>913</v>
      </c>
      <c r="G21" s="187">
        <v>2</v>
      </c>
      <c r="H21" s="263">
        <v>0</v>
      </c>
      <c r="I21" s="187">
        <f t="shared" si="0"/>
        <v>0</v>
      </c>
    </row>
    <row r="22" spans="1:9" x14ac:dyDescent="0.2">
      <c r="A22" s="186" t="s">
        <v>999</v>
      </c>
      <c r="B22" s="179" t="s">
        <v>996</v>
      </c>
      <c r="C22" s="188" t="s">
        <v>991</v>
      </c>
      <c r="D22" s="179" t="s">
        <v>998</v>
      </c>
      <c r="F22" s="176" t="s">
        <v>913</v>
      </c>
      <c r="G22" s="187">
        <v>1</v>
      </c>
      <c r="H22" s="263">
        <v>0</v>
      </c>
      <c r="I22" s="187">
        <f t="shared" si="0"/>
        <v>0</v>
      </c>
    </row>
    <row r="23" spans="1:9" x14ac:dyDescent="0.2">
      <c r="A23" s="186" t="s">
        <v>1000</v>
      </c>
      <c r="B23" s="179" t="s">
        <v>1001</v>
      </c>
      <c r="C23" s="179" t="s">
        <v>1002</v>
      </c>
      <c r="D23" s="179" t="s">
        <v>1003</v>
      </c>
      <c r="F23" s="176" t="s">
        <v>913</v>
      </c>
      <c r="G23" s="187">
        <v>2</v>
      </c>
      <c r="H23" s="263">
        <v>0</v>
      </c>
      <c r="I23" s="187">
        <f t="shared" si="0"/>
        <v>0</v>
      </c>
    </row>
    <row r="24" spans="1:9" x14ac:dyDescent="0.2">
      <c r="A24" s="186" t="s">
        <v>1004</v>
      </c>
      <c r="B24" s="179" t="s">
        <v>1005</v>
      </c>
      <c r="C24" s="188" t="s">
        <v>1006</v>
      </c>
      <c r="F24" s="176" t="s">
        <v>913</v>
      </c>
      <c r="G24" s="187">
        <v>1</v>
      </c>
      <c r="H24" s="263">
        <v>0</v>
      </c>
      <c r="I24" s="187">
        <f t="shared" si="0"/>
        <v>0</v>
      </c>
    </row>
    <row r="25" spans="1:9" x14ac:dyDescent="0.2">
      <c r="A25" s="186" t="s">
        <v>1007</v>
      </c>
      <c r="B25" s="179" t="s">
        <v>1005</v>
      </c>
      <c r="C25" s="188" t="s">
        <v>1008</v>
      </c>
      <c r="F25" s="176" t="s">
        <v>913</v>
      </c>
      <c r="G25" s="187">
        <v>1</v>
      </c>
      <c r="H25" s="263">
        <v>0</v>
      </c>
      <c r="I25" s="187">
        <f t="shared" si="0"/>
        <v>0</v>
      </c>
    </row>
    <row r="26" spans="1:9" x14ac:dyDescent="0.2">
      <c r="A26" s="186" t="s">
        <v>1009</v>
      </c>
      <c r="B26" s="179" t="s">
        <v>1010</v>
      </c>
      <c r="C26" s="188" t="s">
        <v>997</v>
      </c>
      <c r="D26" s="179" t="s">
        <v>1011</v>
      </c>
      <c r="F26" s="176" t="s">
        <v>1012</v>
      </c>
      <c r="G26" s="187">
        <v>2</v>
      </c>
      <c r="H26" s="263">
        <v>0</v>
      </c>
      <c r="I26" s="187">
        <f t="shared" si="0"/>
        <v>0</v>
      </c>
    </row>
    <row r="27" spans="1:9" x14ac:dyDescent="0.2">
      <c r="A27" s="186" t="s">
        <v>1013</v>
      </c>
      <c r="B27" s="179" t="s">
        <v>1010</v>
      </c>
      <c r="C27" s="188" t="s">
        <v>991</v>
      </c>
      <c r="D27" s="179" t="s">
        <v>1011</v>
      </c>
      <c r="F27" s="176" t="s">
        <v>1012</v>
      </c>
      <c r="G27" s="187">
        <v>1</v>
      </c>
      <c r="H27" s="263">
        <v>0</v>
      </c>
      <c r="I27" s="187">
        <f t="shared" si="0"/>
        <v>0</v>
      </c>
    </row>
    <row r="28" spans="1:9" x14ac:dyDescent="0.2">
      <c r="A28" s="186" t="s">
        <v>1014</v>
      </c>
      <c r="B28" s="179" t="s">
        <v>1015</v>
      </c>
      <c r="C28" s="188" t="s">
        <v>984</v>
      </c>
      <c r="F28" s="176" t="s">
        <v>1012</v>
      </c>
      <c r="G28" s="187">
        <v>9</v>
      </c>
      <c r="H28" s="263">
        <v>0</v>
      </c>
      <c r="I28" s="187">
        <f t="shared" si="0"/>
        <v>0</v>
      </c>
    </row>
    <row r="29" spans="1:9" x14ac:dyDescent="0.2">
      <c r="A29" s="186" t="s">
        <v>1016</v>
      </c>
      <c r="B29" s="179" t="s">
        <v>1015</v>
      </c>
      <c r="C29" s="188" t="s">
        <v>988</v>
      </c>
      <c r="F29" s="176" t="s">
        <v>1012</v>
      </c>
      <c r="G29" s="187">
        <v>6</v>
      </c>
      <c r="H29" s="263">
        <v>0</v>
      </c>
      <c r="I29" s="187">
        <f t="shared" si="0"/>
        <v>0</v>
      </c>
    </row>
    <row r="30" spans="1:9" x14ac:dyDescent="0.2">
      <c r="A30" s="186" t="s">
        <v>1017</v>
      </c>
      <c r="B30" s="179" t="s">
        <v>1015</v>
      </c>
      <c r="C30" s="188" t="s">
        <v>991</v>
      </c>
      <c r="F30" s="176" t="s">
        <v>1012</v>
      </c>
      <c r="G30" s="187">
        <v>5</v>
      </c>
      <c r="H30" s="263">
        <v>0</v>
      </c>
      <c r="I30" s="187">
        <f t="shared" si="0"/>
        <v>0</v>
      </c>
    </row>
    <row r="31" spans="1:9" ht="14.25" x14ac:dyDescent="0.2">
      <c r="A31" s="186" t="s">
        <v>1018</v>
      </c>
      <c r="B31" s="179" t="s">
        <v>1019</v>
      </c>
      <c r="C31" s="179" t="s">
        <v>1020</v>
      </c>
      <c r="D31" s="179" t="s">
        <v>1021</v>
      </c>
      <c r="E31" s="179" t="s">
        <v>1022</v>
      </c>
      <c r="F31" s="176" t="s">
        <v>1023</v>
      </c>
      <c r="G31" s="187">
        <v>5</v>
      </c>
      <c r="H31" s="263">
        <v>0</v>
      </c>
      <c r="I31" s="187">
        <f t="shared" si="0"/>
        <v>0</v>
      </c>
    </row>
    <row r="32" spans="1:9" x14ac:dyDescent="0.2">
      <c r="A32" s="186"/>
      <c r="B32" s="179" t="s">
        <v>1024</v>
      </c>
      <c r="C32" s="188"/>
      <c r="G32" s="187"/>
      <c r="H32" s="263">
        <v>0</v>
      </c>
      <c r="I32" s="187"/>
    </row>
    <row r="33" spans="1:9" x14ac:dyDescent="0.2">
      <c r="A33" s="186" t="s">
        <v>1025</v>
      </c>
      <c r="B33" s="179" t="s">
        <v>1026</v>
      </c>
      <c r="C33" s="188" t="s">
        <v>991</v>
      </c>
      <c r="D33" s="179" t="s">
        <v>1027</v>
      </c>
      <c r="F33" s="176" t="s">
        <v>913</v>
      </c>
      <c r="G33" s="187">
        <v>1</v>
      </c>
      <c r="H33" s="263">
        <v>0</v>
      </c>
      <c r="I33" s="187">
        <f>G33*H33</f>
        <v>0</v>
      </c>
    </row>
    <row r="34" spans="1:9" x14ac:dyDescent="0.2">
      <c r="A34" s="186" t="s">
        <v>1028</v>
      </c>
      <c r="B34" s="179" t="s">
        <v>1029</v>
      </c>
      <c r="G34" s="187"/>
      <c r="H34" s="263">
        <v>0</v>
      </c>
      <c r="I34" s="187"/>
    </row>
    <row r="35" spans="1:9" x14ac:dyDescent="0.2">
      <c r="A35" s="186"/>
      <c r="B35" s="179" t="s">
        <v>1030</v>
      </c>
      <c r="G35" s="187"/>
      <c r="H35" s="263">
        <v>0</v>
      </c>
      <c r="I35" s="187"/>
    </row>
    <row r="36" spans="1:9" x14ac:dyDescent="0.2">
      <c r="A36" s="186" t="s">
        <v>1031</v>
      </c>
      <c r="B36" s="179" t="s">
        <v>1032</v>
      </c>
      <c r="C36" s="179" t="s">
        <v>1033</v>
      </c>
      <c r="F36" s="176" t="s">
        <v>913</v>
      </c>
      <c r="G36" s="187">
        <v>2</v>
      </c>
      <c r="H36" s="263">
        <v>0</v>
      </c>
      <c r="I36" s="187">
        <f>G36*H36</f>
        <v>0</v>
      </c>
    </row>
    <row r="37" spans="1:9" x14ac:dyDescent="0.2">
      <c r="A37" s="186" t="s">
        <v>1034</v>
      </c>
      <c r="B37" s="179" t="s">
        <v>1035</v>
      </c>
      <c r="C37" s="188" t="s">
        <v>1036</v>
      </c>
      <c r="F37" s="176" t="s">
        <v>913</v>
      </c>
      <c r="G37" s="187">
        <v>1</v>
      </c>
      <c r="H37" s="263">
        <v>0</v>
      </c>
      <c r="I37" s="187">
        <f>G37*H37</f>
        <v>0</v>
      </c>
    </row>
    <row r="38" spans="1:9" x14ac:dyDescent="0.2">
      <c r="A38" s="186" t="s">
        <v>1037</v>
      </c>
      <c r="B38" s="179" t="s">
        <v>1035</v>
      </c>
      <c r="C38" s="188" t="s">
        <v>1038</v>
      </c>
      <c r="F38" s="176" t="s">
        <v>913</v>
      </c>
      <c r="G38" s="187">
        <v>1</v>
      </c>
      <c r="H38" s="263">
        <v>0</v>
      </c>
      <c r="I38" s="187">
        <f>G38*H38</f>
        <v>0</v>
      </c>
    </row>
    <row r="39" spans="1:9" ht="14.25" x14ac:dyDescent="0.2">
      <c r="A39" s="186" t="s">
        <v>1039</v>
      </c>
      <c r="B39" s="179" t="s">
        <v>1040</v>
      </c>
      <c r="C39" s="188" t="s">
        <v>1041</v>
      </c>
      <c r="D39" s="179" t="s">
        <v>1042</v>
      </c>
      <c r="F39" s="176" t="s">
        <v>913</v>
      </c>
      <c r="G39" s="187">
        <v>1</v>
      </c>
      <c r="H39" s="263">
        <v>0</v>
      </c>
      <c r="I39" s="187">
        <f>G39*H39</f>
        <v>0</v>
      </c>
    </row>
    <row r="40" spans="1:9" x14ac:dyDescent="0.2">
      <c r="A40" s="186"/>
      <c r="B40" s="179" t="s">
        <v>1043</v>
      </c>
      <c r="C40" s="188"/>
      <c r="G40" s="187"/>
      <c r="H40" s="263">
        <v>0</v>
      </c>
      <c r="I40" s="187"/>
    </row>
    <row r="41" spans="1:9" x14ac:dyDescent="0.2">
      <c r="A41" s="186" t="s">
        <v>1044</v>
      </c>
      <c r="B41" s="179" t="s">
        <v>1035</v>
      </c>
      <c r="C41" s="188" t="s">
        <v>1045</v>
      </c>
      <c r="F41" s="176" t="s">
        <v>913</v>
      </c>
      <c r="G41" s="187">
        <v>2</v>
      </c>
      <c r="H41" s="263">
        <v>0</v>
      </c>
      <c r="I41" s="187">
        <f>G41*H41</f>
        <v>0</v>
      </c>
    </row>
    <row r="42" spans="1:9" x14ac:dyDescent="0.2">
      <c r="A42" s="186" t="s">
        <v>1046</v>
      </c>
      <c r="B42" s="179" t="s">
        <v>1040</v>
      </c>
      <c r="C42" s="188" t="s">
        <v>1047</v>
      </c>
      <c r="F42" s="176" t="s">
        <v>913</v>
      </c>
      <c r="G42" s="187">
        <v>2</v>
      </c>
      <c r="H42" s="263">
        <v>0</v>
      </c>
      <c r="I42" s="187">
        <f t="shared" ref="I42:I48" si="1">G42*H42</f>
        <v>0</v>
      </c>
    </row>
    <row r="43" spans="1:9" x14ac:dyDescent="0.2">
      <c r="A43" s="186" t="s">
        <v>1048</v>
      </c>
      <c r="B43" s="179" t="s">
        <v>1049</v>
      </c>
      <c r="C43" s="188" t="s">
        <v>1050</v>
      </c>
      <c r="F43" s="176" t="s">
        <v>913</v>
      </c>
      <c r="G43" s="187">
        <v>2</v>
      </c>
      <c r="H43" s="263">
        <v>0</v>
      </c>
      <c r="I43" s="187">
        <f t="shared" si="1"/>
        <v>0</v>
      </c>
    </row>
    <row r="44" spans="1:9" x14ac:dyDescent="0.2">
      <c r="A44" s="186" t="s">
        <v>1051</v>
      </c>
      <c r="B44" s="179" t="s">
        <v>1040</v>
      </c>
      <c r="C44" s="188" t="s">
        <v>1052</v>
      </c>
      <c r="F44" s="176" t="s">
        <v>913</v>
      </c>
      <c r="G44" s="187">
        <v>1</v>
      </c>
      <c r="H44" s="263">
        <v>0</v>
      </c>
      <c r="I44" s="187">
        <f t="shared" si="1"/>
        <v>0</v>
      </c>
    </row>
    <row r="45" spans="1:9" x14ac:dyDescent="0.2">
      <c r="A45" s="186" t="s">
        <v>1053</v>
      </c>
      <c r="B45" s="179" t="s">
        <v>1035</v>
      </c>
      <c r="C45" s="188" t="s">
        <v>1054</v>
      </c>
      <c r="F45" s="176" t="s">
        <v>913</v>
      </c>
      <c r="G45" s="187">
        <v>3</v>
      </c>
      <c r="H45" s="263">
        <v>0</v>
      </c>
      <c r="I45" s="187">
        <f t="shared" si="1"/>
        <v>0</v>
      </c>
    </row>
    <row r="46" spans="1:9" x14ac:dyDescent="0.2">
      <c r="A46" s="186" t="s">
        <v>1055</v>
      </c>
      <c r="B46" s="179" t="s">
        <v>1035</v>
      </c>
      <c r="C46" s="188" t="s">
        <v>1056</v>
      </c>
      <c r="F46" s="176" t="s">
        <v>913</v>
      </c>
      <c r="G46" s="187">
        <v>1</v>
      </c>
      <c r="H46" s="263">
        <v>0</v>
      </c>
      <c r="I46" s="187">
        <f t="shared" si="1"/>
        <v>0</v>
      </c>
    </row>
    <row r="47" spans="1:9" x14ac:dyDescent="0.2">
      <c r="A47" s="186" t="s">
        <v>1057</v>
      </c>
      <c r="B47" s="179" t="s">
        <v>1035</v>
      </c>
      <c r="C47" s="188" t="s">
        <v>1058</v>
      </c>
      <c r="F47" s="176" t="s">
        <v>913</v>
      </c>
      <c r="G47" s="187">
        <v>3</v>
      </c>
      <c r="H47" s="263">
        <v>0</v>
      </c>
      <c r="I47" s="187">
        <f t="shared" si="1"/>
        <v>0</v>
      </c>
    </row>
    <row r="48" spans="1:9" ht="14.25" x14ac:dyDescent="0.2">
      <c r="A48" s="186" t="s">
        <v>1059</v>
      </c>
      <c r="B48" s="179" t="s">
        <v>1040</v>
      </c>
      <c r="C48" s="188" t="s">
        <v>1052</v>
      </c>
      <c r="D48" s="179" t="s">
        <v>1042</v>
      </c>
      <c r="F48" s="176" t="s">
        <v>913</v>
      </c>
      <c r="G48" s="187">
        <v>1</v>
      </c>
      <c r="H48" s="263">
        <v>0</v>
      </c>
      <c r="I48" s="187">
        <f t="shared" si="1"/>
        <v>0</v>
      </c>
    </row>
    <row r="49" spans="1:10" x14ac:dyDescent="0.2">
      <c r="A49" s="186"/>
      <c r="B49" s="179" t="s">
        <v>1043</v>
      </c>
      <c r="C49" s="188"/>
      <c r="G49" s="187"/>
      <c r="H49" s="263">
        <v>0</v>
      </c>
      <c r="I49" s="187"/>
    </row>
    <row r="50" spans="1:10" x14ac:dyDescent="0.2">
      <c r="A50" s="186" t="s">
        <v>1060</v>
      </c>
      <c r="B50" s="189" t="s">
        <v>1061</v>
      </c>
      <c r="F50" s="176" t="s">
        <v>884</v>
      </c>
      <c r="G50" s="187">
        <v>1</v>
      </c>
      <c r="H50" s="263">
        <v>0</v>
      </c>
      <c r="I50" s="187">
        <f>G50*H50</f>
        <v>0</v>
      </c>
    </row>
    <row r="51" spans="1:10" x14ac:dyDescent="0.2">
      <c r="A51" s="186" t="s">
        <v>1062</v>
      </c>
      <c r="B51" s="189" t="s">
        <v>1063</v>
      </c>
      <c r="F51" s="176" t="s">
        <v>884</v>
      </c>
      <c r="G51" s="187">
        <v>1</v>
      </c>
      <c r="H51" s="263">
        <v>0</v>
      </c>
      <c r="I51" s="187">
        <f>G51*H51</f>
        <v>0</v>
      </c>
    </row>
    <row r="52" spans="1:10" x14ac:dyDescent="0.2">
      <c r="A52" s="186"/>
      <c r="B52" s="189"/>
      <c r="G52" s="187"/>
      <c r="H52" s="263">
        <v>0</v>
      </c>
      <c r="I52" s="187"/>
    </row>
    <row r="53" spans="1:10" x14ac:dyDescent="0.2">
      <c r="A53" s="186"/>
      <c r="B53" s="185" t="s">
        <v>1064</v>
      </c>
      <c r="G53" s="187"/>
      <c r="H53" s="263">
        <v>0</v>
      </c>
      <c r="I53" s="187"/>
    </row>
    <row r="54" spans="1:10" x14ac:dyDescent="0.2">
      <c r="A54" s="186" t="s">
        <v>1065</v>
      </c>
      <c r="B54" s="179" t="s">
        <v>1066</v>
      </c>
      <c r="C54" s="179" t="s">
        <v>1067</v>
      </c>
      <c r="E54" s="179" t="s">
        <v>1068</v>
      </c>
      <c r="F54" s="176" t="s">
        <v>913</v>
      </c>
      <c r="G54" s="187">
        <v>1</v>
      </c>
      <c r="H54" s="263">
        <v>0</v>
      </c>
      <c r="I54" s="187">
        <f>G54*H54</f>
        <v>0</v>
      </c>
    </row>
    <row r="55" spans="1:10" x14ac:dyDescent="0.2">
      <c r="A55" s="186"/>
      <c r="B55" s="179" t="s">
        <v>1069</v>
      </c>
      <c r="G55" s="187"/>
      <c r="H55" s="263">
        <v>0</v>
      </c>
      <c r="I55" s="187"/>
    </row>
    <row r="56" spans="1:10" x14ac:dyDescent="0.2">
      <c r="A56" s="186" t="s">
        <v>1070</v>
      </c>
      <c r="B56" s="189" t="s">
        <v>1071</v>
      </c>
      <c r="C56" s="179" t="s">
        <v>1072</v>
      </c>
      <c r="D56" s="179" t="s">
        <v>1073</v>
      </c>
      <c r="E56" s="179" t="s">
        <v>1068</v>
      </c>
      <c r="F56" s="176" t="s">
        <v>913</v>
      </c>
      <c r="G56" s="187">
        <v>2</v>
      </c>
      <c r="H56" s="263">
        <v>0</v>
      </c>
      <c r="I56" s="187">
        <f t="shared" ref="I56:I61" si="2">G56*H56</f>
        <v>0</v>
      </c>
    </row>
    <row r="57" spans="1:10" x14ac:dyDescent="0.2">
      <c r="A57" s="186" t="s">
        <v>1074</v>
      </c>
      <c r="B57" s="189" t="s">
        <v>1066</v>
      </c>
      <c r="C57" s="179" t="s">
        <v>1075</v>
      </c>
      <c r="D57" s="179" t="s">
        <v>1076</v>
      </c>
      <c r="E57" s="179" t="s">
        <v>1068</v>
      </c>
      <c r="F57" s="176" t="s">
        <v>913</v>
      </c>
      <c r="G57" s="187">
        <v>2</v>
      </c>
      <c r="H57" s="263">
        <v>0</v>
      </c>
      <c r="I57" s="187">
        <f t="shared" si="2"/>
        <v>0</v>
      </c>
    </row>
    <row r="58" spans="1:10" x14ac:dyDescent="0.2">
      <c r="A58" s="186" t="s">
        <v>1077</v>
      </c>
      <c r="B58" s="189" t="s">
        <v>1078</v>
      </c>
      <c r="F58" s="176" t="s">
        <v>1012</v>
      </c>
      <c r="G58" s="187">
        <v>80</v>
      </c>
      <c r="H58" s="263">
        <v>0</v>
      </c>
      <c r="I58" s="187">
        <f t="shared" si="2"/>
        <v>0</v>
      </c>
      <c r="J58" s="179"/>
    </row>
    <row r="59" spans="1:10" x14ac:dyDescent="0.2">
      <c r="A59" s="186" t="s">
        <v>1079</v>
      </c>
      <c r="B59" s="189" t="s">
        <v>1080</v>
      </c>
      <c r="F59" s="176" t="s">
        <v>1012</v>
      </c>
      <c r="G59" s="187">
        <v>30</v>
      </c>
      <c r="H59" s="263">
        <v>0</v>
      </c>
      <c r="I59" s="187">
        <f t="shared" si="2"/>
        <v>0</v>
      </c>
      <c r="J59" s="179"/>
    </row>
    <row r="60" spans="1:10" x14ac:dyDescent="0.2">
      <c r="A60" s="186" t="s">
        <v>1081</v>
      </c>
      <c r="B60" s="189" t="s">
        <v>1061</v>
      </c>
      <c r="F60" s="176" t="s">
        <v>884</v>
      </c>
      <c r="G60" s="187">
        <v>1</v>
      </c>
      <c r="H60" s="263">
        <v>0</v>
      </c>
      <c r="I60" s="187">
        <f t="shared" si="2"/>
        <v>0</v>
      </c>
    </row>
    <row r="61" spans="1:10" x14ac:dyDescent="0.2">
      <c r="A61" s="186" t="s">
        <v>1082</v>
      </c>
      <c r="B61" s="189" t="s">
        <v>1083</v>
      </c>
      <c r="F61" s="176" t="s">
        <v>884</v>
      </c>
      <c r="G61" s="187">
        <v>1</v>
      </c>
      <c r="H61" s="263">
        <v>0</v>
      </c>
      <c r="I61" s="187">
        <f t="shared" si="2"/>
        <v>0</v>
      </c>
    </row>
    <row r="62" spans="1:10" x14ac:dyDescent="0.2">
      <c r="A62" s="186"/>
      <c r="H62" s="180"/>
    </row>
    <row r="63" spans="1:10" x14ac:dyDescent="0.2">
      <c r="A63" s="186"/>
      <c r="H63" s="180"/>
      <c r="I63" s="190">
        <f>SUM(I4:I62)</f>
        <v>0</v>
      </c>
    </row>
    <row r="64" spans="1:10" x14ac:dyDescent="0.2">
      <c r="A64" s="186"/>
      <c r="H64" s="180"/>
    </row>
    <row r="65" spans="1:8" x14ac:dyDescent="0.2">
      <c r="H65" s="180"/>
    </row>
    <row r="66" spans="1:8" x14ac:dyDescent="0.2">
      <c r="H66" s="180"/>
    </row>
    <row r="67" spans="1:8" x14ac:dyDescent="0.2">
      <c r="C67" s="188"/>
      <c r="H67" s="180"/>
    </row>
    <row r="68" spans="1:8" x14ac:dyDescent="0.2">
      <c r="C68" s="188"/>
      <c r="H68" s="180"/>
    </row>
    <row r="69" spans="1:8" x14ac:dyDescent="0.2">
      <c r="C69" s="188"/>
      <c r="H69" s="180"/>
    </row>
    <row r="70" spans="1:8" x14ac:dyDescent="0.2">
      <c r="C70" s="188"/>
      <c r="H70" s="180"/>
    </row>
    <row r="71" spans="1:8" x14ac:dyDescent="0.2">
      <c r="C71" s="188"/>
      <c r="H71" s="180"/>
    </row>
    <row r="72" spans="1:8" x14ac:dyDescent="0.2">
      <c r="C72" s="188"/>
      <c r="H72" s="180"/>
    </row>
    <row r="73" spans="1:8" x14ac:dyDescent="0.2">
      <c r="C73" s="188"/>
      <c r="H73" s="180"/>
    </row>
    <row r="74" spans="1:8" x14ac:dyDescent="0.2">
      <c r="C74" s="188"/>
      <c r="H74" s="180"/>
    </row>
    <row r="75" spans="1:8" x14ac:dyDescent="0.2">
      <c r="A75" s="186"/>
      <c r="C75" s="188"/>
      <c r="H75" s="180"/>
    </row>
    <row r="76" spans="1:8" x14ac:dyDescent="0.2">
      <c r="A76" s="186"/>
      <c r="C76" s="188"/>
      <c r="H76" s="180"/>
    </row>
    <row r="77" spans="1:8" x14ac:dyDescent="0.2">
      <c r="A77" s="186"/>
      <c r="H77" s="180"/>
    </row>
    <row r="78" spans="1:8" x14ac:dyDescent="0.2">
      <c r="A78" s="186"/>
      <c r="C78" s="188"/>
      <c r="H78" s="180"/>
    </row>
    <row r="79" spans="1:8" x14ac:dyDescent="0.2">
      <c r="A79" s="186"/>
      <c r="C79" s="188"/>
      <c r="H79" s="180"/>
    </row>
    <row r="80" spans="1:8" x14ac:dyDescent="0.2">
      <c r="A80" s="186"/>
      <c r="B80" s="185"/>
      <c r="C80" s="188"/>
      <c r="H80" s="180"/>
    </row>
    <row r="81" spans="1:8" x14ac:dyDescent="0.2">
      <c r="A81" s="186"/>
      <c r="H81" s="180"/>
    </row>
    <row r="82" spans="1:8" x14ac:dyDescent="0.2">
      <c r="A82" s="186"/>
      <c r="C82" s="188"/>
      <c r="H82" s="180"/>
    </row>
    <row r="83" spans="1:8" x14ac:dyDescent="0.2">
      <c r="A83" s="186"/>
      <c r="C83" s="188"/>
      <c r="H83" s="180"/>
    </row>
    <row r="84" spans="1:8" x14ac:dyDescent="0.2">
      <c r="A84" s="186"/>
      <c r="C84" s="188"/>
      <c r="H84" s="180"/>
    </row>
    <row r="85" spans="1:8" x14ac:dyDescent="0.2">
      <c r="A85" s="186"/>
      <c r="H85" s="180"/>
    </row>
    <row r="86" spans="1:8" x14ac:dyDescent="0.2">
      <c r="A86" s="186"/>
      <c r="C86" s="188"/>
      <c r="H86" s="180"/>
    </row>
    <row r="87" spans="1:8" x14ac:dyDescent="0.2">
      <c r="A87" s="186"/>
      <c r="C87" s="188"/>
      <c r="D87" s="188"/>
      <c r="H87" s="180"/>
    </row>
    <row r="88" spans="1:8" x14ac:dyDescent="0.2">
      <c r="A88" s="186"/>
      <c r="C88" s="188"/>
      <c r="H88" s="180"/>
    </row>
    <row r="89" spans="1:8" x14ac:dyDescent="0.2">
      <c r="C89" s="188"/>
      <c r="H89" s="180"/>
    </row>
    <row r="90" spans="1:8" x14ac:dyDescent="0.2">
      <c r="C90" s="188"/>
      <c r="H90" s="180"/>
    </row>
    <row r="91" spans="1:8" x14ac:dyDescent="0.2">
      <c r="H91" s="180"/>
    </row>
    <row r="92" spans="1:8" x14ac:dyDescent="0.2">
      <c r="C92" s="188"/>
      <c r="H92" s="180"/>
    </row>
    <row r="93" spans="1:8" x14ac:dyDescent="0.2">
      <c r="H93" s="180"/>
    </row>
    <row r="94" spans="1:8" x14ac:dyDescent="0.2">
      <c r="C94" s="188"/>
      <c r="H94" s="180"/>
    </row>
    <row r="95" spans="1:8" x14ac:dyDescent="0.2">
      <c r="H95" s="180"/>
    </row>
    <row r="96" spans="1:8" x14ac:dyDescent="0.2">
      <c r="H96" s="180"/>
    </row>
    <row r="97" spans="1:8" x14ac:dyDescent="0.2">
      <c r="C97" s="188"/>
      <c r="H97" s="180"/>
    </row>
    <row r="98" spans="1:8" x14ac:dyDescent="0.2">
      <c r="H98" s="180"/>
    </row>
    <row r="99" spans="1:8" x14ac:dyDescent="0.2">
      <c r="H99" s="180"/>
    </row>
    <row r="100" spans="1:8" x14ac:dyDescent="0.2">
      <c r="A100" s="186"/>
      <c r="H100" s="180"/>
    </row>
    <row r="101" spans="1:8" x14ac:dyDescent="0.2">
      <c r="A101" s="186"/>
      <c r="H101" s="180"/>
    </row>
    <row r="102" spans="1:8" x14ac:dyDescent="0.2">
      <c r="A102" s="186"/>
      <c r="H102" s="180"/>
    </row>
    <row r="103" spans="1:8" x14ac:dyDescent="0.2">
      <c r="A103" s="186"/>
      <c r="H103" s="180"/>
    </row>
    <row r="104" spans="1:8" x14ac:dyDescent="0.2">
      <c r="A104" s="186"/>
      <c r="C104" s="188"/>
      <c r="H104" s="180"/>
    </row>
    <row r="105" spans="1:8" x14ac:dyDescent="0.2">
      <c r="A105" s="186"/>
      <c r="C105" s="188"/>
      <c r="H105" s="180"/>
    </row>
    <row r="106" spans="1:8" x14ac:dyDescent="0.2">
      <c r="A106" s="186"/>
      <c r="C106" s="188"/>
      <c r="H106" s="180"/>
    </row>
    <row r="107" spans="1:8" x14ac:dyDescent="0.2">
      <c r="A107" s="186"/>
      <c r="C107" s="188"/>
      <c r="H107" s="180"/>
    </row>
    <row r="108" spans="1:8" x14ac:dyDescent="0.2">
      <c r="A108" s="186"/>
      <c r="C108" s="188"/>
      <c r="H108" s="180"/>
    </row>
    <row r="109" spans="1:8" x14ac:dyDescent="0.2">
      <c r="A109" s="186"/>
      <c r="H109" s="180"/>
    </row>
    <row r="110" spans="1:8" x14ac:dyDescent="0.2">
      <c r="A110" s="186"/>
      <c r="C110" s="188"/>
      <c r="H110" s="180"/>
    </row>
    <row r="111" spans="1:8" x14ac:dyDescent="0.2">
      <c r="A111" s="186"/>
    </row>
    <row r="112" spans="1:8" x14ac:dyDescent="0.2">
      <c r="A112" s="186"/>
    </row>
    <row r="113" spans="1:8" x14ac:dyDescent="0.2">
      <c r="A113" s="186"/>
      <c r="C113" s="188"/>
      <c r="H113" s="180"/>
    </row>
    <row r="114" spans="1:8" x14ac:dyDescent="0.2">
      <c r="A114" s="186"/>
      <c r="C114" s="188"/>
      <c r="H114" s="180"/>
    </row>
    <row r="115" spans="1:8" x14ac:dyDescent="0.2">
      <c r="A115" s="186"/>
      <c r="H115" s="180"/>
    </row>
    <row r="116" spans="1:8" x14ac:dyDescent="0.2">
      <c r="C116" s="188"/>
      <c r="H116" s="180"/>
    </row>
    <row r="117" spans="1:8" x14ac:dyDescent="0.2">
      <c r="H117" s="180"/>
    </row>
    <row r="118" spans="1:8" x14ac:dyDescent="0.2">
      <c r="A118" s="186"/>
      <c r="C118" s="188"/>
      <c r="H118" s="180"/>
    </row>
    <row r="119" spans="1:8" x14ac:dyDescent="0.2">
      <c r="A119" s="186"/>
      <c r="H119" s="180"/>
    </row>
    <row r="120" spans="1:8" x14ac:dyDescent="0.2">
      <c r="A120" s="186"/>
      <c r="H120" s="180"/>
    </row>
    <row r="121" spans="1:8" x14ac:dyDescent="0.2">
      <c r="A121" s="186"/>
      <c r="H121" s="180"/>
    </row>
    <row r="122" spans="1:8" x14ac:dyDescent="0.2">
      <c r="A122" s="186"/>
      <c r="H122" s="180"/>
    </row>
    <row r="123" spans="1:8" x14ac:dyDescent="0.2">
      <c r="A123" s="186"/>
      <c r="H123" s="180"/>
    </row>
    <row r="124" spans="1:8" x14ac:dyDescent="0.2">
      <c r="A124" s="186"/>
      <c r="H124" s="180"/>
    </row>
    <row r="125" spans="1:8" x14ac:dyDescent="0.2">
      <c r="A125" s="186"/>
      <c r="H125" s="180"/>
    </row>
    <row r="126" spans="1:8" x14ac:dyDescent="0.2">
      <c r="A126" s="186"/>
      <c r="H126" s="180"/>
    </row>
    <row r="127" spans="1:8" x14ac:dyDescent="0.2">
      <c r="A127" s="186"/>
      <c r="C127" s="188"/>
      <c r="H127" s="180"/>
    </row>
    <row r="128" spans="1:8" x14ac:dyDescent="0.2">
      <c r="A128" s="186"/>
      <c r="C128" s="188"/>
      <c r="H128" s="180"/>
    </row>
    <row r="129" spans="1:10" x14ac:dyDescent="0.2">
      <c r="A129" s="186"/>
      <c r="H129" s="180"/>
    </row>
    <row r="130" spans="1:10" x14ac:dyDescent="0.2">
      <c r="A130" s="186"/>
      <c r="H130" s="180"/>
    </row>
    <row r="131" spans="1:10" x14ac:dyDescent="0.2">
      <c r="A131" s="186"/>
      <c r="H131" s="180"/>
    </row>
    <row r="132" spans="1:10" x14ac:dyDescent="0.2">
      <c r="A132" s="186"/>
      <c r="C132" s="188"/>
      <c r="H132" s="180"/>
    </row>
    <row r="133" spans="1:10" x14ac:dyDescent="0.2">
      <c r="C133" s="188"/>
      <c r="H133" s="180"/>
    </row>
    <row r="134" spans="1:10" x14ac:dyDescent="0.2">
      <c r="A134" s="186"/>
      <c r="C134" s="188"/>
      <c r="H134" s="180"/>
    </row>
    <row r="135" spans="1:10" x14ac:dyDescent="0.2">
      <c r="A135" s="186"/>
      <c r="C135" s="188"/>
      <c r="H135" s="180"/>
    </row>
    <row r="136" spans="1:10" x14ac:dyDescent="0.2">
      <c r="A136" s="186"/>
      <c r="H136" s="180"/>
    </row>
    <row r="137" spans="1:10" x14ac:dyDescent="0.2">
      <c r="A137" s="186"/>
      <c r="H137" s="180"/>
    </row>
    <row r="138" spans="1:10" x14ac:dyDescent="0.2">
      <c r="A138" s="186"/>
      <c r="H138" s="180"/>
    </row>
    <row r="139" spans="1:10" x14ac:dyDescent="0.2">
      <c r="A139" s="186"/>
      <c r="B139" s="182"/>
      <c r="H139" s="180"/>
    </row>
    <row r="140" spans="1:10" x14ac:dyDescent="0.2">
      <c r="A140" s="186"/>
      <c r="C140" s="188"/>
      <c r="H140" s="180"/>
    </row>
    <row r="141" spans="1:10" x14ac:dyDescent="0.2">
      <c r="A141" s="186"/>
      <c r="H141" s="180"/>
    </row>
    <row r="142" spans="1:10" x14ac:dyDescent="0.2">
      <c r="A142" s="186"/>
      <c r="C142" s="188"/>
      <c r="H142" s="180"/>
    </row>
    <row r="143" spans="1:10" x14ac:dyDescent="0.2">
      <c r="A143" s="186"/>
      <c r="C143" s="188"/>
      <c r="H143" s="180"/>
    </row>
    <row r="144" spans="1:10" x14ac:dyDescent="0.2">
      <c r="A144" s="186"/>
      <c r="C144" s="188"/>
      <c r="H144" s="180"/>
      <c r="J144" s="179"/>
    </row>
    <row r="145" spans="1:10" x14ac:dyDescent="0.2">
      <c r="A145" s="186"/>
      <c r="C145" s="188"/>
      <c r="J145" s="179"/>
    </row>
    <row r="146" spans="1:10" x14ac:dyDescent="0.2">
      <c r="A146" s="186"/>
      <c r="C146" s="188"/>
      <c r="J146" s="179"/>
    </row>
    <row r="147" spans="1:10" x14ac:dyDescent="0.2">
      <c r="A147" s="186"/>
      <c r="C147" s="188"/>
      <c r="H147" s="180"/>
      <c r="J147" s="179"/>
    </row>
    <row r="148" spans="1:10" x14ac:dyDescent="0.2">
      <c r="A148" s="186"/>
      <c r="C148" s="188"/>
      <c r="H148" s="180"/>
      <c r="J148" s="179"/>
    </row>
    <row r="149" spans="1:10" x14ac:dyDescent="0.2">
      <c r="A149" s="186"/>
      <c r="C149" s="188"/>
    </row>
    <row r="150" spans="1:10" x14ac:dyDescent="0.2">
      <c r="A150" s="186"/>
      <c r="C150" s="188"/>
      <c r="H150" s="180"/>
    </row>
    <row r="151" spans="1:10" x14ac:dyDescent="0.2">
      <c r="A151" s="186"/>
      <c r="C151" s="188"/>
      <c r="H151" s="180"/>
    </row>
    <row r="152" spans="1:10" x14ac:dyDescent="0.2">
      <c r="A152" s="186"/>
      <c r="C152" s="188"/>
      <c r="H152" s="180"/>
    </row>
    <row r="153" spans="1:10" x14ac:dyDescent="0.2">
      <c r="A153" s="186"/>
      <c r="H153" s="180"/>
    </row>
    <row r="154" spans="1:10" x14ac:dyDescent="0.2">
      <c r="A154" s="186"/>
      <c r="H154" s="180"/>
    </row>
    <row r="155" spans="1:10" x14ac:dyDescent="0.2">
      <c r="A155" s="186"/>
      <c r="B155" s="182"/>
      <c r="H155" s="180"/>
    </row>
    <row r="156" spans="1:10" x14ac:dyDescent="0.2">
      <c r="A156" s="186"/>
    </row>
    <row r="157" spans="1:10" x14ac:dyDescent="0.2">
      <c r="A157" s="186"/>
      <c r="H157" s="180"/>
    </row>
    <row r="158" spans="1:10" x14ac:dyDescent="0.2">
      <c r="A158" s="186"/>
      <c r="C158" s="188"/>
      <c r="H158" s="180"/>
    </row>
    <row r="159" spans="1:10" x14ac:dyDescent="0.2">
      <c r="A159" s="186"/>
      <c r="C159" s="188"/>
      <c r="H159" s="180"/>
    </row>
    <row r="160" spans="1:10" x14ac:dyDescent="0.2">
      <c r="A160" s="186"/>
      <c r="C160" s="188"/>
      <c r="H160" s="180"/>
    </row>
    <row r="161" spans="1:8" x14ac:dyDescent="0.2">
      <c r="A161" s="186"/>
      <c r="H161" s="180"/>
    </row>
    <row r="162" spans="1:8" x14ac:dyDescent="0.2">
      <c r="A162" s="186"/>
      <c r="H162" s="180"/>
    </row>
    <row r="163" spans="1:8" x14ac:dyDescent="0.2">
      <c r="A163" s="186"/>
    </row>
    <row r="164" spans="1:8" x14ac:dyDescent="0.2">
      <c r="A164" s="186"/>
    </row>
    <row r="165" spans="1:8" x14ac:dyDescent="0.2">
      <c r="A165" s="186"/>
      <c r="B165" s="192"/>
    </row>
    <row r="166" spans="1:8" x14ac:dyDescent="0.2">
      <c r="A166" s="186"/>
      <c r="B166" s="192"/>
      <c r="C166" s="193"/>
    </row>
    <row r="167" spans="1:8" x14ac:dyDescent="0.2">
      <c r="A167" s="186"/>
      <c r="B167" s="192"/>
      <c r="C167" s="193"/>
    </row>
    <row r="168" spans="1:8" x14ac:dyDescent="0.2">
      <c r="A168" s="186"/>
      <c r="C168" s="188"/>
    </row>
    <row r="169" spans="1:8" x14ac:dyDescent="0.2">
      <c r="A169" s="186"/>
      <c r="C169" s="188"/>
    </row>
    <row r="170" spans="1:8" x14ac:dyDescent="0.2">
      <c r="A170" s="186"/>
      <c r="C170" s="188"/>
    </row>
    <row r="171" spans="1:8" x14ac:dyDescent="0.2">
      <c r="A171" s="186"/>
      <c r="C171" s="188"/>
    </row>
    <row r="172" spans="1:8" x14ac:dyDescent="0.2">
      <c r="A172" s="186"/>
    </row>
    <row r="173" spans="1:8" x14ac:dyDescent="0.2">
      <c r="A173" s="186"/>
      <c r="C173" s="188"/>
    </row>
    <row r="174" spans="1:8" x14ac:dyDescent="0.2">
      <c r="A174" s="186"/>
      <c r="B174" s="192"/>
      <c r="C174" s="193"/>
    </row>
    <row r="175" spans="1:8" x14ac:dyDescent="0.2">
      <c r="A175" s="186"/>
      <c r="B175" s="192"/>
      <c r="C175" s="193"/>
    </row>
    <row r="176" spans="1:8" x14ac:dyDescent="0.2">
      <c r="A176" s="186"/>
      <c r="B176" s="192"/>
      <c r="C176" s="193"/>
    </row>
    <row r="177" spans="1:11" x14ac:dyDescent="0.2">
      <c r="A177" s="186"/>
      <c r="B177" s="192"/>
      <c r="C177" s="193"/>
    </row>
    <row r="178" spans="1:11" x14ac:dyDescent="0.2">
      <c r="A178" s="186"/>
      <c r="B178" s="192"/>
      <c r="C178" s="193"/>
    </row>
    <row r="179" spans="1:11" x14ac:dyDescent="0.2">
      <c r="A179" s="186"/>
      <c r="C179" s="188"/>
    </row>
    <row r="180" spans="1:11" x14ac:dyDescent="0.2">
      <c r="A180" s="186"/>
      <c r="C180" s="188"/>
    </row>
    <row r="181" spans="1:11" x14ac:dyDescent="0.2">
      <c r="A181" s="186"/>
    </row>
    <row r="182" spans="1:11" x14ac:dyDescent="0.2">
      <c r="A182" s="186"/>
    </row>
    <row r="183" spans="1:11" x14ac:dyDescent="0.2">
      <c r="A183" s="186"/>
      <c r="B183" s="185"/>
    </row>
    <row r="184" spans="1:11" x14ac:dyDescent="0.2">
      <c r="A184" s="186"/>
      <c r="H184" s="194" t="s">
        <v>1084</v>
      </c>
      <c r="I184" s="180" t="s">
        <v>1085</v>
      </c>
      <c r="J184" s="179"/>
      <c r="K184" s="179" t="s">
        <v>1086</v>
      </c>
    </row>
    <row r="185" spans="1:11" x14ac:dyDescent="0.2">
      <c r="A185" s="186"/>
    </row>
    <row r="186" spans="1:11" x14ac:dyDescent="0.2">
      <c r="A186" s="186"/>
      <c r="C186" s="188"/>
    </row>
    <row r="187" spans="1:11" x14ac:dyDescent="0.2">
      <c r="A187" s="186"/>
      <c r="C187" s="188"/>
    </row>
    <row r="188" spans="1:11" x14ac:dyDescent="0.2">
      <c r="A188" s="186"/>
      <c r="C188" s="188"/>
    </row>
    <row r="189" spans="1:11" x14ac:dyDescent="0.2">
      <c r="A189" s="186"/>
    </row>
    <row r="190" spans="1:11" x14ac:dyDescent="0.2">
      <c r="A190" s="186"/>
    </row>
    <row r="191" spans="1:11" x14ac:dyDescent="0.2">
      <c r="A191" s="186"/>
    </row>
    <row r="192" spans="1:11" x14ac:dyDescent="0.2">
      <c r="A192" s="186"/>
    </row>
    <row r="193" spans="1:3" x14ac:dyDescent="0.2">
      <c r="A193" s="186"/>
      <c r="C193" s="188"/>
    </row>
    <row r="194" spans="1:3" x14ac:dyDescent="0.2">
      <c r="A194" s="186"/>
      <c r="C194" s="188"/>
    </row>
    <row r="195" spans="1:3" x14ac:dyDescent="0.2">
      <c r="A195" s="186"/>
      <c r="C195" s="188"/>
    </row>
    <row r="196" spans="1:3" x14ac:dyDescent="0.2">
      <c r="A196" s="186"/>
    </row>
    <row r="197" spans="1:3" x14ac:dyDescent="0.2">
      <c r="A197" s="186"/>
    </row>
    <row r="198" spans="1:3" x14ac:dyDescent="0.2">
      <c r="A198" s="186"/>
    </row>
    <row r="199" spans="1:3" x14ac:dyDescent="0.2">
      <c r="A199" s="186"/>
      <c r="C199" s="188"/>
    </row>
    <row r="200" spans="1:3" x14ac:dyDescent="0.2">
      <c r="A200" s="186"/>
      <c r="C200" s="188"/>
    </row>
    <row r="201" spans="1:3" x14ac:dyDescent="0.2">
      <c r="A201" s="186"/>
    </row>
    <row r="202" spans="1:3" x14ac:dyDescent="0.2">
      <c r="A202" s="186"/>
    </row>
    <row r="203" spans="1:3" x14ac:dyDescent="0.2">
      <c r="A203" s="186"/>
    </row>
    <row r="204" spans="1:3" x14ac:dyDescent="0.2">
      <c r="A204" s="186"/>
      <c r="C204" s="188"/>
    </row>
    <row r="205" spans="1:3" x14ac:dyDescent="0.2">
      <c r="A205" s="186"/>
      <c r="C205" s="188"/>
    </row>
    <row r="206" spans="1:3" x14ac:dyDescent="0.2">
      <c r="A206" s="186"/>
    </row>
    <row r="207" spans="1:3" x14ac:dyDescent="0.2">
      <c r="A207" s="186"/>
    </row>
    <row r="208" spans="1:3" x14ac:dyDescent="0.2">
      <c r="A208" s="186"/>
    </row>
    <row r="209" spans="1:4" x14ac:dyDescent="0.2">
      <c r="C209" s="188"/>
    </row>
    <row r="210" spans="1:4" x14ac:dyDescent="0.2">
      <c r="C210" s="188"/>
    </row>
    <row r="211" spans="1:4" x14ac:dyDescent="0.2">
      <c r="C211" s="188"/>
    </row>
    <row r="212" spans="1:4" x14ac:dyDescent="0.2">
      <c r="A212" s="186"/>
      <c r="C212" s="188"/>
    </row>
    <row r="213" spans="1:4" x14ac:dyDescent="0.2">
      <c r="A213" s="186"/>
      <c r="C213" s="188"/>
    </row>
    <row r="214" spans="1:4" x14ac:dyDescent="0.2">
      <c r="A214" s="186"/>
      <c r="D214" s="188"/>
    </row>
    <row r="215" spans="1:4" x14ac:dyDescent="0.2">
      <c r="A215" s="186"/>
      <c r="D215" s="188"/>
    </row>
    <row r="217" spans="1:4" x14ac:dyDescent="0.2">
      <c r="A217" s="186"/>
    </row>
    <row r="218" spans="1:4" x14ac:dyDescent="0.2">
      <c r="A218" s="186"/>
    </row>
    <row r="219" spans="1:4" x14ac:dyDescent="0.2">
      <c r="A219" s="186"/>
    </row>
    <row r="220" spans="1:4" x14ac:dyDescent="0.2">
      <c r="A220" s="186"/>
    </row>
    <row r="222" spans="1:4" x14ac:dyDescent="0.2">
      <c r="D222" s="188"/>
    </row>
    <row r="223" spans="1:4" x14ac:dyDescent="0.2">
      <c r="C223" s="178"/>
    </row>
    <row r="227" spans="1:4" x14ac:dyDescent="0.2">
      <c r="C227" s="195"/>
    </row>
    <row r="229" spans="1:4" x14ac:dyDescent="0.2">
      <c r="D229" s="188"/>
    </row>
    <row r="231" spans="1:4" x14ac:dyDescent="0.2">
      <c r="A231" s="186"/>
    </row>
    <row r="232" spans="1:4" x14ac:dyDescent="0.2">
      <c r="A232" s="186"/>
    </row>
    <row r="233" spans="1:4" x14ac:dyDescent="0.2">
      <c r="A233" s="186"/>
    </row>
    <row r="234" spans="1:4" x14ac:dyDescent="0.2">
      <c r="A234" s="186"/>
    </row>
    <row r="235" spans="1:4" x14ac:dyDescent="0.2">
      <c r="A235" s="186"/>
    </row>
    <row r="236" spans="1:4" x14ac:dyDescent="0.2">
      <c r="A236" s="186"/>
      <c r="D236" s="188"/>
    </row>
    <row r="237" spans="1:4" x14ac:dyDescent="0.2">
      <c r="A237" s="186"/>
      <c r="D237" s="188"/>
    </row>
    <row r="238" spans="1:4" x14ac:dyDescent="0.2">
      <c r="A238" s="186"/>
      <c r="D238" s="188"/>
    </row>
    <row r="239" spans="1:4" x14ac:dyDescent="0.2">
      <c r="A239" s="186"/>
    </row>
    <row r="241" spans="1:4" x14ac:dyDescent="0.2">
      <c r="A241" s="186"/>
    </row>
    <row r="242" spans="1:4" x14ac:dyDescent="0.2">
      <c r="A242" s="186"/>
    </row>
    <row r="246" spans="1:4" x14ac:dyDescent="0.2">
      <c r="A246" s="186"/>
      <c r="D246" s="188"/>
    </row>
    <row r="247" spans="1:4" x14ac:dyDescent="0.2">
      <c r="A247" s="186"/>
      <c r="C247" s="178"/>
    </row>
    <row r="248" spans="1:4" x14ac:dyDescent="0.2">
      <c r="A248" s="186"/>
    </row>
    <row r="249" spans="1:4" x14ac:dyDescent="0.2">
      <c r="A249" s="186"/>
      <c r="C249" s="195"/>
    </row>
    <row r="250" spans="1:4" x14ac:dyDescent="0.2">
      <c r="A250" s="186"/>
    </row>
    <row r="251" spans="1:4" x14ac:dyDescent="0.2">
      <c r="A251" s="186"/>
      <c r="D251" s="188"/>
    </row>
    <row r="252" spans="1:4" x14ac:dyDescent="0.2">
      <c r="A252" s="186"/>
      <c r="D252" s="188"/>
    </row>
    <row r="253" spans="1:4" x14ac:dyDescent="0.2">
      <c r="A253" s="186"/>
      <c r="D253" s="188"/>
    </row>
    <row r="254" spans="1:4" x14ac:dyDescent="0.2">
      <c r="A254" s="186"/>
      <c r="D254" s="188"/>
    </row>
    <row r="255" spans="1:4" x14ac:dyDescent="0.2">
      <c r="A255" s="186"/>
      <c r="D255" s="188"/>
    </row>
    <row r="256" spans="1:4" x14ac:dyDescent="0.2">
      <c r="A256" s="186"/>
      <c r="D256" s="188"/>
    </row>
    <row r="257" spans="1:4" x14ac:dyDescent="0.2">
      <c r="A257" s="186"/>
    </row>
    <row r="258" spans="1:4" x14ac:dyDescent="0.2">
      <c r="A258" s="186"/>
    </row>
    <row r="259" spans="1:4" x14ac:dyDescent="0.2">
      <c r="A259" s="186"/>
    </row>
    <row r="260" spans="1:4" x14ac:dyDescent="0.2">
      <c r="A260" s="186"/>
      <c r="D260" s="188"/>
    </row>
    <row r="261" spans="1:4" x14ac:dyDescent="0.2">
      <c r="D261" s="188"/>
    </row>
    <row r="262" spans="1:4" x14ac:dyDescent="0.2">
      <c r="A262" s="186"/>
      <c r="D262" s="188"/>
    </row>
    <row r="263" spans="1:4" x14ac:dyDescent="0.2">
      <c r="A263" s="186"/>
    </row>
    <row r="265" spans="1:4" x14ac:dyDescent="0.2">
      <c r="D265" s="188"/>
    </row>
    <row r="266" spans="1:4" x14ac:dyDescent="0.2">
      <c r="C266" s="178"/>
    </row>
    <row r="271" spans="1:4" x14ac:dyDescent="0.2">
      <c r="C271" s="195"/>
    </row>
    <row r="273" spans="4:4" x14ac:dyDescent="0.2">
      <c r="D273" s="188"/>
    </row>
    <row r="274" spans="4:4" x14ac:dyDescent="0.2">
      <c r="D274" s="188"/>
    </row>
    <row r="283" spans="4:4" x14ac:dyDescent="0.2">
      <c r="D283" s="188"/>
    </row>
    <row r="284" spans="4:4" x14ac:dyDescent="0.2">
      <c r="D284" s="188"/>
    </row>
    <row r="285" spans="4:4" x14ac:dyDescent="0.2">
      <c r="D285" s="188"/>
    </row>
    <row r="286" spans="4:4" x14ac:dyDescent="0.2">
      <c r="D286" s="188"/>
    </row>
    <row r="287" spans="4:4" x14ac:dyDescent="0.2">
      <c r="D287" s="188"/>
    </row>
    <row r="288" spans="4:4" x14ac:dyDescent="0.2">
      <c r="D288" s="188"/>
    </row>
    <row r="289" spans="3:4" x14ac:dyDescent="0.2">
      <c r="D289" s="188"/>
    </row>
    <row r="295" spans="3:4" x14ac:dyDescent="0.2">
      <c r="D295" s="188"/>
    </row>
    <row r="296" spans="3:4" x14ac:dyDescent="0.2">
      <c r="C296" s="178"/>
    </row>
    <row r="298" spans="3:4" x14ac:dyDescent="0.2">
      <c r="C298" s="195"/>
    </row>
    <row r="300" spans="3:4" x14ac:dyDescent="0.2">
      <c r="D300" s="188"/>
    </row>
    <row r="301" spans="3:4" x14ac:dyDescent="0.2">
      <c r="D301" s="188"/>
    </row>
    <row r="302" spans="3:4" x14ac:dyDescent="0.2">
      <c r="D302" s="188"/>
    </row>
    <row r="303" spans="3:4" x14ac:dyDescent="0.2">
      <c r="D303" s="188"/>
    </row>
    <row r="304" spans="3:4" x14ac:dyDescent="0.2">
      <c r="D304" s="188"/>
    </row>
    <row r="305" spans="4:4" x14ac:dyDescent="0.2">
      <c r="D305" s="188"/>
    </row>
    <row r="309" spans="4:4" x14ac:dyDescent="0.2">
      <c r="D309" s="188"/>
    </row>
    <row r="310" spans="4:4" x14ac:dyDescent="0.2">
      <c r="D310" s="188"/>
    </row>
    <row r="311" spans="4:4" x14ac:dyDescent="0.2">
      <c r="D311" s="188"/>
    </row>
  </sheetData>
  <printOptions horizontalCentered="1" gridLines="1"/>
  <pageMargins left="0.59055118110236227" right="0.19685039370078741" top="0.19685039370078741" bottom="0.19685039370078741" header="0.51181102362204722" footer="0.51181102362204722"/>
  <pageSetup paperSize="9" scale="9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40</vt:i4>
      </vt:variant>
    </vt:vector>
  </HeadingPairs>
  <TitlesOfParts>
    <vt:vector size="45" baseType="lpstr">
      <vt:lpstr>Stavba</vt:lpstr>
      <vt:lpstr>VzorPolozky</vt:lpstr>
      <vt:lpstr>Rozpočet Pol</vt:lpstr>
      <vt:lpstr>ESI</vt:lpstr>
      <vt:lpstr>VZT</vt:lpstr>
      <vt:lpstr>CenaCelkem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'Rozpočet Pol'!Oblast_tisku</vt:lpstr>
      <vt:lpstr>Stavba!Oblast_tisku</vt:lpstr>
      <vt:lpstr>VZT!Oblast_tisku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ZakladDPHZakl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plank</dc:creator>
  <cp:lastModifiedBy>Lubos Krnac</cp:lastModifiedBy>
  <cp:lastPrinted>2020-04-02T10:34:22Z</cp:lastPrinted>
  <dcterms:created xsi:type="dcterms:W3CDTF">2009-04-08T07:15:50Z</dcterms:created>
  <dcterms:modified xsi:type="dcterms:W3CDTF">2020-04-02T18:41:31Z</dcterms:modified>
</cp:coreProperties>
</file>